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60" yWindow="-210" windowWidth="11475" windowHeight="11640"/>
  </bookViews>
  <sheets>
    <sheet name="Лист1" sheetId="1" r:id="rId1"/>
  </sheets>
  <definedNames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E390" i="1"/>
  <c r="F195" l="1"/>
  <c r="E195"/>
  <c r="F369"/>
  <c r="E369"/>
  <c r="F305" l="1"/>
  <c r="E305"/>
  <c r="F270"/>
  <c r="F269" s="1"/>
  <c r="F268" s="1"/>
  <c r="E270"/>
  <c r="E269" s="1"/>
  <c r="E268" s="1"/>
  <c r="F277"/>
  <c r="E277"/>
  <c r="E368" l="1"/>
  <c r="F279"/>
  <c r="E279"/>
  <c r="E349"/>
  <c r="F350"/>
  <c r="E350"/>
  <c r="F304"/>
  <c r="E304"/>
  <c r="E290" l="1"/>
  <c r="E267" s="1"/>
  <c r="F407"/>
  <c r="E407"/>
  <c r="E406" s="1"/>
  <c r="E405" s="1"/>
  <c r="F390"/>
  <c r="F389" s="1"/>
  <c r="E389"/>
  <c r="F386"/>
  <c r="F385" s="1"/>
  <c r="E386"/>
  <c r="E385" s="1"/>
  <c r="F384"/>
  <c r="E384"/>
  <c r="F368"/>
  <c r="F349"/>
  <c r="F341"/>
  <c r="E341"/>
  <c r="F335"/>
  <c r="E335"/>
  <c r="F329"/>
  <c r="E329"/>
  <c r="F322"/>
  <c r="E322"/>
  <c r="F321"/>
  <c r="F320" s="1"/>
  <c r="E321"/>
  <c r="E320" s="1"/>
  <c r="F290"/>
  <c r="F263"/>
  <c r="F262" s="1"/>
  <c r="E263"/>
  <c r="E262" s="1"/>
  <c r="F258"/>
  <c r="F257" s="1"/>
  <c r="F256" s="1"/>
  <c r="E258"/>
  <c r="E257" s="1"/>
  <c r="E256" s="1"/>
  <c r="F253"/>
  <c r="E253"/>
  <c r="F251"/>
  <c r="E251"/>
  <c r="F249"/>
  <c r="E249"/>
  <c r="F247"/>
  <c r="E247"/>
  <c r="F245"/>
  <c r="E245"/>
  <c r="F241"/>
  <c r="F240" s="1"/>
  <c r="E241"/>
  <c r="E240" s="1"/>
  <c r="F237"/>
  <c r="E237"/>
  <c r="F235"/>
  <c r="E235"/>
  <c r="F233"/>
  <c r="E233"/>
  <c r="E231"/>
  <c r="E229"/>
  <c r="E227"/>
  <c r="F222"/>
  <c r="F221" s="1"/>
  <c r="F220" s="1"/>
  <c r="F219" s="1"/>
  <c r="E222"/>
  <c r="E221" s="1"/>
  <c r="E220" s="1"/>
  <c r="E219" s="1"/>
  <c r="F217"/>
  <c r="F216" s="1"/>
  <c r="F215" s="1"/>
  <c r="E217"/>
  <c r="E216" s="1"/>
  <c r="E215" s="1"/>
  <c r="F213"/>
  <c r="E213"/>
  <c r="F211"/>
  <c r="E211"/>
  <c r="F209"/>
  <c r="E209"/>
  <c r="F205"/>
  <c r="F204" s="1"/>
  <c r="E205"/>
  <c r="E204" s="1"/>
  <c r="F201"/>
  <c r="F200" s="1"/>
  <c r="E201"/>
  <c r="E200" s="1"/>
  <c r="F193"/>
  <c r="F192" s="1"/>
  <c r="E193"/>
  <c r="E192" s="1"/>
  <c r="F190"/>
  <c r="E190"/>
  <c r="F188"/>
  <c r="E188"/>
  <c r="F186"/>
  <c r="E186"/>
  <c r="F184"/>
  <c r="E184"/>
  <c r="F182"/>
  <c r="E182"/>
  <c r="F180"/>
  <c r="E180"/>
  <c r="F178"/>
  <c r="E178"/>
  <c r="F175"/>
  <c r="E175"/>
  <c r="F173"/>
  <c r="E173"/>
  <c r="E171"/>
  <c r="E169"/>
  <c r="E167"/>
  <c r="F162"/>
  <c r="F161" s="1"/>
  <c r="F160" s="1"/>
  <c r="E162"/>
  <c r="E161" s="1"/>
  <c r="E160" s="1"/>
  <c r="F158"/>
  <c r="E158"/>
  <c r="F156"/>
  <c r="E156"/>
  <c r="F154"/>
  <c r="E154"/>
  <c r="F152"/>
  <c r="E152"/>
  <c r="F150"/>
  <c r="F146"/>
  <c r="E146"/>
  <c r="E144"/>
  <c r="F142"/>
  <c r="E142"/>
  <c r="F140"/>
  <c r="E140"/>
  <c r="F135"/>
  <c r="E135"/>
  <c r="F133"/>
  <c r="E133"/>
  <c r="F131"/>
  <c r="E131"/>
  <c r="F129"/>
  <c r="E129"/>
  <c r="F124"/>
  <c r="F121" s="1"/>
  <c r="F120" s="1"/>
  <c r="F119" s="1"/>
  <c r="E124"/>
  <c r="E122"/>
  <c r="F117"/>
  <c r="F116" s="1"/>
  <c r="F115" s="1"/>
  <c r="E117"/>
  <c r="E116" s="1"/>
  <c r="E115" s="1"/>
  <c r="F108"/>
  <c r="F107" s="1"/>
  <c r="E108"/>
  <c r="E107" s="1"/>
  <c r="F101"/>
  <c r="E101"/>
  <c r="F96"/>
  <c r="E96"/>
  <c r="F88"/>
  <c r="E88"/>
  <c r="F81"/>
  <c r="E81"/>
  <c r="F79"/>
  <c r="E79"/>
  <c r="F76"/>
  <c r="F75" s="1"/>
  <c r="F74" s="1"/>
  <c r="E76"/>
  <c r="E75" s="1"/>
  <c r="E74" s="1"/>
  <c r="F70"/>
  <c r="F69" s="1"/>
  <c r="F68" s="1"/>
  <c r="E70"/>
  <c r="E69" s="1"/>
  <c r="E68" s="1"/>
  <c r="F67"/>
  <c r="F66" s="1"/>
  <c r="E67"/>
  <c r="E66" s="1"/>
  <c r="F65"/>
  <c r="F64" s="1"/>
  <c r="E65"/>
  <c r="E64" s="1"/>
  <c r="F63"/>
  <c r="F62" s="1"/>
  <c r="E63"/>
  <c r="E62" s="1"/>
  <c r="F58"/>
  <c r="E58"/>
  <c r="F54"/>
  <c r="E54"/>
  <c r="F47"/>
  <c r="E47"/>
  <c r="F46"/>
  <c r="E46"/>
  <c r="F45"/>
  <c r="E45"/>
  <c r="F32"/>
  <c r="E32"/>
  <c r="F28"/>
  <c r="E28"/>
  <c r="F20"/>
  <c r="F13" s="1"/>
  <c r="F12" s="1"/>
  <c r="E20"/>
  <c r="E13" s="1"/>
  <c r="E12" s="1"/>
  <c r="F27" l="1"/>
  <c r="F26" s="1"/>
  <c r="E244"/>
  <c r="E243" s="1"/>
  <c r="E239" s="1"/>
  <c r="E113"/>
  <c r="E114"/>
  <c r="E27"/>
  <c r="E26" s="1"/>
  <c r="F113"/>
  <c r="F114"/>
  <c r="F399"/>
  <c r="F404"/>
  <c r="E128"/>
  <c r="F78"/>
  <c r="E334"/>
  <c r="E330" s="1"/>
  <c r="F334"/>
  <c r="F330" s="1"/>
  <c r="F344"/>
  <c r="E404"/>
  <c r="E399" s="1"/>
  <c r="F406"/>
  <c r="F405" s="1"/>
  <c r="F267"/>
  <c r="E78"/>
  <c r="E344"/>
  <c r="F44"/>
  <c r="F43" s="1"/>
  <c r="F42" s="1"/>
  <c r="E44"/>
  <c r="E43" s="1"/>
  <c r="E42" s="1"/>
  <c r="E127"/>
  <c r="E126" s="1"/>
  <c r="F166"/>
  <c r="F255"/>
  <c r="E121"/>
  <c r="E120" s="1"/>
  <c r="E119" s="1"/>
  <c r="F139"/>
  <c r="F138" s="1"/>
  <c r="F137" s="1"/>
  <c r="E199"/>
  <c r="F226"/>
  <c r="F225" s="1"/>
  <c r="F224" s="1"/>
  <c r="F218" s="1"/>
  <c r="F244"/>
  <c r="F243" s="1"/>
  <c r="F239" s="1"/>
  <c r="E53"/>
  <c r="E226"/>
  <c r="E225" s="1"/>
  <c r="E224" s="1"/>
  <c r="E218" s="1"/>
  <c r="F199"/>
  <c r="E92"/>
  <c r="E91" s="1"/>
  <c r="E90" s="1"/>
  <c r="F128"/>
  <c r="F127" s="1"/>
  <c r="F126" s="1"/>
  <c r="E139"/>
  <c r="E138" s="1"/>
  <c r="E137" s="1"/>
  <c r="E166"/>
  <c r="F177"/>
  <c r="F208"/>
  <c r="F207" s="1"/>
  <c r="F53"/>
  <c r="E177"/>
  <c r="E208"/>
  <c r="E207" s="1"/>
  <c r="E198" s="1"/>
  <c r="E255"/>
  <c r="F92"/>
  <c r="F91" s="1"/>
  <c r="F90" s="1"/>
  <c r="F52" l="1"/>
  <c r="E165"/>
  <c r="E164" s="1"/>
  <c r="E112" s="1"/>
  <c r="F7"/>
  <c r="E52"/>
  <c r="E7" s="1"/>
  <c r="E197"/>
  <c r="F165"/>
  <c r="F164" s="1"/>
  <c r="F112" s="1"/>
  <c r="F198"/>
  <c r="F197" s="1"/>
  <c r="F414" l="1"/>
  <c r="E414"/>
</calcChain>
</file>

<file path=xl/sharedStrings.xml><?xml version="1.0" encoding="utf-8"?>
<sst xmlns="http://schemas.openxmlformats.org/spreadsheetml/2006/main" count="1200" uniqueCount="418">
  <si>
    <t xml:space="preserve">к решению Благовещенской    городской Думы      </t>
  </si>
  <si>
    <t>Наименование</t>
  </si>
  <si>
    <t>РПР</t>
  </si>
  <si>
    <t>ЦСР</t>
  </si>
  <si>
    <t>ВР</t>
  </si>
  <si>
    <t>2016 год</t>
  </si>
  <si>
    <t>Общегосударственные вопросы</t>
  </si>
  <si>
    <t>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</si>
  <si>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</si>
  <si>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</si>
  <si>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Непрограммные расходы</t>
  </si>
  <si>
    <t>00 0 0000</t>
  </si>
  <si>
    <t>Глава муниципального образования</t>
  </si>
  <si>
    <t>00 0 0001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</si>
  <si>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</si>
  <si>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</si>
  <si>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</si>
  <si>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</si>
  <si>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00 0 0002</t>
  </si>
  <si>
    <t>Заместитель председателя представительного органа муниципального образования</t>
  </si>
  <si>
    <t>00 0 0003</t>
  </si>
  <si>
    <t>Депутаты  представительного органа муниципального образования</t>
  </si>
  <si>
    <t>00 0 0004</t>
  </si>
  <si>
    <t>Обеспечение деятельности Благовещенской городской Думы</t>
  </si>
  <si>
    <t>00 0 0005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</si>
  <si>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</si>
  <si>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</si>
  <si>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</si>
  <si>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00 0 0006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</si>
  <si>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</si>
  <si>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</si>
  <si>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</si>
  <si>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00 0 0007</t>
  </si>
  <si>
    <t>Расходы на выполнение государственных полномочий</t>
  </si>
  <si>
    <t>00 1 0000</t>
  </si>
  <si>
    <t>Организация и осуществление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</si>
  <si>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00 1 8736</t>
  </si>
  <si>
    <t>100</t>
  </si>
  <si>
    <t>200</t>
  </si>
  <si>
    <t>Выполнение государственных функций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</si>
  <si>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00 1 8843</t>
  </si>
  <si>
    <t>Организация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</si>
  <si>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00 1 8729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</si>
  <si>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</si>
  <si>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</si>
  <si>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</si>
  <si>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</si>
  <si>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</si>
  <si>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00 0 2001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</si>
  <si>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</si>
  <si>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</si>
  <si>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</si>
  <si>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>00 0 1059</t>
  </si>
  <si>
    <t xml:space="preserve">Расходы на оплату органами местного самоуправления членских и целевых взносов </t>
  </si>
  <si>
    <t>00 0 6025</t>
  </si>
  <si>
    <t>Предоставление субсидий бюджетным, автономным
учреждениям и иным некоммерческим организациям</t>
  </si>
  <si>
    <t>Расходы  на оплату исполнительных документов</t>
  </si>
  <si>
    <t>00 0 7002</t>
  </si>
  <si>
    <t>Финансовое обеспечение поощрений за заслуги перед муниципальным образованием городом Благовещенском</t>
  </si>
  <si>
    <t>00 0 8011</t>
  </si>
  <si>
    <t>Социальное обеспечение и иные выплаты населению</t>
  </si>
  <si>
    <t>Муниципальная программа "Обеспечение доступным и комфортным жильём населения города Благовещенска на 2015-2020 годы"</t>
  </si>
  <si>
    <t>01 0 0000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</si>
  <si>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</si>
  <si>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01 4 0000</t>
  </si>
  <si>
    <t>Расходы на обеспечение деятельности (оказание услуг, выполнение работ) муниципальных организаций (учреждений)</t>
  </si>
  <si>
    <t>01 4 1059</t>
  </si>
  <si>
    <t>03 0 0000</t>
  </si>
  <si>
    <t>Подпрограмма "Энергосбережение и повышение энергетической эффективности в городе Благовещенске"</t>
  </si>
  <si>
    <t>03 2 0000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</si>
  <si>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</si>
  <si>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03 2 6023</t>
  </si>
  <si>
    <t>Муниципальная программа "Развитие информационного общества города Благовещенска на 2015-2020 годы"</t>
  </si>
  <si>
    <t>10 0 0000</t>
  </si>
  <si>
    <t>10 0 1030</t>
  </si>
  <si>
    <t>10 0 1059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</si>
  <si>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</si>
  <si>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</si>
  <si>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</si>
  <si>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</si>
  <si>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</si>
  <si>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00 0 0008</t>
  </si>
  <si>
    <t>Мобилизационная подготовка</t>
  </si>
  <si>
    <t>00 0 0009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</si>
  <si>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</si>
  <si>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</si>
  <si>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</si>
  <si>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</si>
  <si>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</si>
  <si>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08 0 0000</t>
  </si>
  <si>
    <t>Подпрограмма "Профилактика нарушений общественного порядка, терроризма и экстремизма"</t>
  </si>
  <si>
    <t>08 1 0000</t>
  </si>
  <si>
    <t>Создание и модернизация  участков видеонаблюдения</t>
  </si>
  <si>
    <t>08 1 1034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</si>
  <si>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</si>
  <si>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08 2 0000</t>
  </si>
  <si>
    <t>Организационное обеспечение и проведение мероприятий по профилактической работе по вопросам безопасного поведения на воде</t>
  </si>
  <si>
    <t>08 2 1036</t>
  </si>
  <si>
    <t>Организационное обеспечение и проведение мероприятий по созданию спасательных постов</t>
  </si>
  <si>
    <t>08 2 1039</t>
  </si>
  <si>
    <t>Подпрограмма "Обеспечение первичных   мер  пожарной безопасности на территории города Благовещенска"</t>
  </si>
  <si>
    <t>08 3 0000</t>
  </si>
  <si>
    <t>Предупреждение лесных пожаров</t>
  </si>
  <si>
    <t>08 3 1042</t>
  </si>
  <si>
    <t>Пропаганда мероприятий по предупреждению пожаров</t>
  </si>
  <si>
    <t>08 3 1043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</si>
  <si>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</si>
  <si>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08 6 0000</t>
  </si>
  <si>
    <t>08 6 1059</t>
  </si>
  <si>
    <t>Национальная экономика</t>
  </si>
  <si>
    <t>0400</t>
  </si>
  <si>
    <t>Сельское хозяйство и рыболовство</t>
  </si>
  <si>
    <t>0405</t>
  </si>
  <si>
    <t>Расходы на осуществление отдельных государственных полномочий по регулированию численности безнадзорных животных</t>
  </si>
  <si>
    <t>00 1 6970</t>
  </si>
  <si>
    <t>Расходы на 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</si>
  <si>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Водное хозяйство</t>
  </si>
  <si>
    <t>0406</t>
  </si>
  <si>
    <t>Подпрограмма "Охрана окружающей среды и обеспечение экологической безопасности населения города Благовещенска"</t>
  </si>
  <si>
    <t>08 4 0000</t>
  </si>
  <si>
    <t xml:space="preserve">Берегоукрепление и реконструкция набережной р. Амур, г. Благовещенск </t>
  </si>
  <si>
    <t>08 4 4002</t>
  </si>
  <si>
    <t>Капитальные вложения в объекты недвижимого имущества государственной (муниципальной) собственности</t>
  </si>
  <si>
    <t>Берегоукрепление и реконструкция набережной р.Амур, г.Благовещенск от ул.Октябрьской до "ЗАО торговый порт Благовещенск", 2-я очередь (проектные работы)</t>
  </si>
  <si>
    <t>08 4 4023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</si>
  <si>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</si>
  <si>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</si>
  <si>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</si>
  <si>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02 0 0000</t>
  </si>
  <si>
    <t>Подпрограмма "Развитие пассажирского транспорта в городе Благовещенске"</t>
  </si>
  <si>
    <t>02 2 0000</t>
  </si>
  <si>
    <t>02 2 1059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</si>
  <si>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</si>
  <si>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02 2 6002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</si>
  <si>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автомобильным маршрутам регулярных перевозок в городском сообщении, включая садовые маршруты</t>
  </si>
  <si>
    <t>02 2 6003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</si>
  <si>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</si>
  <si>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02 2 6004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</si>
  <si>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</si>
  <si>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</si>
  <si>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</si>
  <si>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02 1 0000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</si>
  <si>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(проектные работы)</t>
  </si>
  <si>
    <t>02 1 4005</t>
  </si>
  <si>
    <t>02 1 4006</t>
  </si>
  <si>
    <t>Магистральные улицы Северного планировочного района г.Благовещенска, Амурская область (ул.Муравьева-Амурского от ул.Белогорская до ул.Мостостроителей) (проектные работы)</t>
  </si>
  <si>
    <t>02 1 4024</t>
  </si>
  <si>
    <t>Капитальный ремонт ул.Лазо от ул.Ленина до ул.Горького (проектные работы)</t>
  </si>
  <si>
    <t>02 1 4025</t>
  </si>
  <si>
    <t>02 1 4030</t>
  </si>
  <si>
    <t>02 1 4031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</si>
  <si>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</si>
  <si>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02 1 6007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</si>
  <si>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</si>
  <si>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02 1 6008</t>
  </si>
  <si>
    <t>Ремонт улично-дорожной сети города Благовещенска</t>
  </si>
  <si>
    <t>02 1 6009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</si>
  <si>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</si>
  <si>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02 1 6010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</si>
  <si>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</si>
  <si>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</si>
  <si>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03 4 0000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</si>
  <si>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</si>
  <si>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03 4 6011</t>
  </si>
  <si>
    <t>Другие вопросы в области национальной экономики</t>
  </si>
  <si>
    <t>0412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</si>
  <si>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</si>
  <si>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</si>
  <si>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</si>
  <si>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09 1 0000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</si>
  <si>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</si>
  <si>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09 1 4014</t>
  </si>
  <si>
    <t>Строительство сетей водоснабжения туристко-развлекательной зоны "Золотая миля" (проектные работы)</t>
  </si>
  <si>
    <t>09 1 4015</t>
  </si>
  <si>
    <t>Строительство сетей водоотведения туристко-развлекательной зоны "Золотая миля" (проектные работы)</t>
  </si>
  <si>
    <t>09 1 4016</t>
  </si>
  <si>
    <t>Строительство сетей теплоснабжения туристко-развлекательной зоны "Золотая миля" (проектные работы)</t>
  </si>
  <si>
    <t>09 1 4017</t>
  </si>
  <si>
    <t>Инженерная инфраструктура Северо-Западного района города Благовещенска (в т.ч. проектные работы)</t>
  </si>
  <si>
    <t>09 1 4018</t>
  </si>
  <si>
    <t>Подпрограмма "Развитие малого и среднего предпринимательства"</t>
  </si>
  <si>
    <t>09 2 0000</t>
  </si>
  <si>
    <t>Развитие инфраструктуры поддержки малого и среднего предпринимательства</t>
  </si>
  <si>
    <t>09 2 1031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</si>
  <si>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</si>
  <si>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09 2 1032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</si>
  <si>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</si>
  <si>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09 2 8003</t>
  </si>
  <si>
    <t>800</t>
  </si>
  <si>
    <t>Гранты в форме субсидии начинающим предпринимателям</t>
  </si>
  <si>
    <t>09 2 8004</t>
  </si>
  <si>
    <t>Гранты в форме субсидий, направленных на возмещение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</t>
  </si>
  <si>
    <t>09 2 8005</t>
  </si>
  <si>
    <t>Гранты в форме субсидий субъектам малого и среднего предпринимательства на оплату участия в международных и межрегиональных выставочно-ярмарочных и конгрессных мероприятиях</t>
  </si>
  <si>
    <t>09 2 8006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</si>
  <si>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договора лизинга</t>
  </si>
  <si>
    <t>09 2 8015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</si>
  <si>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годы""</t>
  </si>
  <si>
    <t>11 0 0000</t>
  </si>
  <si>
    <t>11 0 1024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</si>
  <si>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</si>
  <si>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</si>
  <si>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</si>
  <si>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</si>
  <si>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01 1 0000</t>
  </si>
  <si>
    <t>Обеспечение мероприятий по переселению граждан из аварийного жилищного фонда</t>
  </si>
  <si>
    <t>01 1 1049</t>
  </si>
  <si>
    <t>Содержание муниципального жилья</t>
  </si>
  <si>
    <t>01 4 6001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</si>
  <si>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</si>
  <si>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</si>
  <si>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</si>
  <si>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03 1 6012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</si>
  <si>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</si>
  <si>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03 1 6013</t>
  </si>
  <si>
    <t>Расходы на организацию проведения конкурсов по отбору управляющих организаций</t>
  </si>
  <si>
    <t>03 1 6014</t>
  </si>
  <si>
    <t>Подпрограмма "Капитальный ремонт жилищного фонда города Благовещенска"</t>
  </si>
  <si>
    <t>03 3 0000</t>
  </si>
  <si>
    <t>Обеспечение мероприятия по капитальному ремонту общего имущества в многоквартирных домах</t>
  </si>
  <si>
    <t>03 3 1022</t>
  </si>
  <si>
    <t xml:space="preserve">Коммунальное хозяйство </t>
  </si>
  <si>
    <t>0502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</si>
  <si>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</t>
  </si>
  <si>
    <t>00 1 8712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</si>
  <si>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</si>
  <si>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</si>
  <si>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Очистные сооружения ливневой канализации в Северном планировочном районе (проектные работы)</t>
  </si>
  <si>
    <t>03 1 4012</t>
  </si>
  <si>
    <t>Реконструкция водозабора Северного жилого района г.Благовещенск, Амурская область (проектные работы)</t>
  </si>
  <si>
    <t>03 1 4026</t>
  </si>
  <si>
    <t>Реконструкция очистных сооружений Северного жилого района. Г.Благовещенск, Амурская область (в т.ч. проектные работы)</t>
  </si>
  <si>
    <t>03 1 4027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</si>
  <si>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подъема водозабора "Северный" до распределительной сети города ) (в т.ч. проектные работы)</t>
  </si>
  <si>
    <t>03 1 4028</t>
  </si>
  <si>
    <t>Реконструкция сетей ливневой канализации города Благовещенска (проектные работы)</t>
  </si>
  <si>
    <t>03 1 4029</t>
  </si>
  <si>
    <t>Субсидии юридическим лицам, предоставляющим населению услуги в отделениях бань</t>
  </si>
  <si>
    <t>03 1 6015</t>
  </si>
  <si>
    <t xml:space="preserve">Благоустройство </t>
  </si>
  <si>
    <t>0503</t>
  </si>
  <si>
    <t>Субсидии юридическим лицам на возмещение затрат по содержанию санитарной службы и мест захоронения</t>
  </si>
  <si>
    <t>00 0 6026</t>
  </si>
  <si>
    <t>Оплата услуг по поставке электроэнергии на  уличное  освещение</t>
  </si>
  <si>
    <t>03 4 6017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</si>
  <si>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</si>
  <si>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</si>
  <si>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03 4 6019</t>
  </si>
  <si>
    <t>Субсидии юридическим лицам на возмещение затрат, связанных с выполнением работ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</si>
  <si>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03 4 6020</t>
  </si>
  <si>
    <t xml:space="preserve">Прочие мероприятия по  благоустройству  городского округа </t>
  </si>
  <si>
    <t>03 4 6021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</si>
  <si>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</si>
  <si>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</si>
  <si>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</si>
  <si>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03 0 000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</si>
  <si>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</si>
  <si>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03 5 0000</t>
  </si>
  <si>
    <t>03 5 0007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</si>
  <si>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</si>
  <si>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11 0 1059</t>
  </si>
  <si>
    <t>2017 год</t>
  </si>
  <si>
    <t xml:space="preserve">Распределение бюджетных ассигнований городского бюджета по разделам, подразделам, целевым статьям, группам видов расходов классификации расходов бюджетов на плановый период 2016 и 2017 годов 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</si>
  <si>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</si>
  <si>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</si>
  <si>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</si>
  <si>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</si>
  <si>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</si>
  <si>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04 0 0000</t>
  </si>
  <si>
    <t>Подпрограмма "Развитие дошкольного, общего и дополнительного  образования детей"</t>
  </si>
  <si>
    <t>04 1 1059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</si>
  <si>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</si>
  <si>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04 1 8751</t>
  </si>
  <si>
    <t>600</t>
  </si>
  <si>
    <t xml:space="preserve">Общее образование </t>
  </si>
  <si>
    <t>0702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</si>
  <si>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</si>
  <si>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04 1 8726</t>
  </si>
  <si>
    <t>Муниципальная программа "Развитие и сохранение культуры в городе  Благовещенске на 2015-2020 годы"</t>
  </si>
  <si>
    <t>05 0 0000</t>
  </si>
  <si>
    <t>Подпрограмма " Дополнительное образование детей в сфере культуры"</t>
  </si>
  <si>
    <t>05 2 0000</t>
  </si>
  <si>
    <t>05 2 1059</t>
  </si>
  <si>
    <t>Молодежная политика  и оздоровление детей</t>
  </si>
  <si>
    <t>0707</t>
  </si>
  <si>
    <t>Муниципальная программа "Развитие потенциала молодежи города Благовещенска на 2015-2020 годы"</t>
  </si>
  <si>
    <t>07 0 0000</t>
  </si>
  <si>
    <t>Реализация мероприятий в области муниципальной молодежной политики</t>
  </si>
  <si>
    <t>07 0 1018</t>
  </si>
  <si>
    <t>07 0 1059</t>
  </si>
  <si>
    <t>Подпрограмма  "Развитие системы защиты прав детей"</t>
  </si>
  <si>
    <t>04 2 0000</t>
  </si>
  <si>
    <t>Поведение  мероприятий  по организации отдыха детей в каникулярное время</t>
  </si>
  <si>
    <t>04 2 1004</t>
  </si>
  <si>
    <t>04 2 1059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</si>
  <si>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</si>
  <si>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04 2 8001</t>
  </si>
  <si>
    <t>Другие вопросы в области образования</t>
  </si>
  <si>
    <t>0709</t>
  </si>
  <si>
    <t>Подпрограмма "Развитие дошкольного, общего и дополнительного образования детей"</t>
  </si>
  <si>
    <t>04 1 0000</t>
  </si>
  <si>
    <t>Детский сад на 340 мест в Северном планировочном районе (проектные работы)</t>
  </si>
  <si>
    <t>04 1 4013</t>
  </si>
  <si>
    <t>Организация и осуществление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</si>
  <si>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</si>
  <si>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</si>
  <si>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04 3 000</t>
  </si>
  <si>
    <t>04 3 0007</t>
  </si>
  <si>
    <t>04 3 1059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</si>
  <si>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</si>
  <si>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</si>
  <si>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</si>
  <si>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</si>
  <si>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</si>
  <si>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05 3 0000</t>
  </si>
  <si>
    <t>05 3 1059</t>
  </si>
  <si>
    <t>Подпрограмма  "Народное творчество и культурно-досуговая деятельность"</t>
  </si>
  <si>
    <t>05 4 0000</t>
  </si>
  <si>
    <t>05 4 1059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</si>
  <si>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</si>
  <si>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</si>
  <si>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</si>
  <si>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05 1 0000</t>
  </si>
  <si>
    <t>Работы по сохранению объектов историко-культурного наследия</t>
  </si>
  <si>
    <t>05 1 1007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</si>
  <si>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</si>
  <si>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05 5 0000</t>
  </si>
  <si>
    <t>05 5 0007</t>
  </si>
  <si>
    <t>05  5 1059</t>
  </si>
  <si>
    <t>Реализация мероприятий по развитию и сохранению культуры в городе Благовещенске</t>
  </si>
  <si>
    <t>05 5 8002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</si>
  <si>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</si>
  <si>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</si>
  <si>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</si>
  <si>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</si>
  <si>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</si>
  <si>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00 0 8012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</si>
  <si>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</si>
  <si>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</si>
  <si>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</si>
  <si>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00 0 8008</t>
  </si>
  <si>
    <t>Предоставление мер социальной поддержки гражданам, награжденным званием "Почётный гражданин города Благовещенска"</t>
  </si>
  <si>
    <t>00 0 8009</t>
  </si>
  <si>
    <t xml:space="preserve">Единовременная денежная выплата лицам, награжденным медалью «За заслуги перед городом Благовещенском» </t>
  </si>
  <si>
    <t>00 0 8010</t>
  </si>
  <si>
    <t xml:space="preserve">Мероприятия  в области социальной политики </t>
  </si>
  <si>
    <t>00 0 8013</t>
  </si>
  <si>
    <t>Расходы на финансирование муниципального гранта</t>
  </si>
  <si>
    <t>00 0 8014</t>
  </si>
  <si>
    <t>Подпрограмма "Улучшение жилищных условий работников муниципальных организаций  города Благовещенска"</t>
  </si>
  <si>
    <t>01 2 0000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</si>
  <si>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</si>
  <si>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01 2 8007</t>
  </si>
  <si>
    <t>Подпрограмма "Обеспечение жильём молодых семей"</t>
  </si>
  <si>
    <t>01 3 0000</t>
  </si>
  <si>
    <t>Предоставление молодым семьям социальных выплат на приобретение (строительство) жилья</t>
  </si>
  <si>
    <t>01 3 8008</t>
  </si>
  <si>
    <t>Субсидии гражданам на приобретение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</si>
  <si>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</si>
  <si>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</si>
  <si>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«Обеспечение жилыми помещениями детей–сирот и детей, оставшихся без попечения родителей, а также лиц из числа детей-сирот и детей, оставшихся без попечения родителей» государственной программы «Обеспечение доступным и качественным жильем населения Амурской области на 2014 – 2020 годы»</t>
  </si>
  <si>
    <t>00 1 8732</t>
  </si>
  <si>
    <t>400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</si>
  <si>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</si>
  <si>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04 1 8725</t>
  </si>
  <si>
    <t>04 2 7007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</si>
  <si>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</si>
  <si>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04 2 8731</t>
  </si>
  <si>
    <t>04 2 1102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</si>
  <si>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</si>
  <si>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</si>
  <si>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</si>
  <si>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</si>
  <si>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</si>
  <si>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06 0 0000</t>
  </si>
  <si>
    <t>06 0 1059</t>
  </si>
  <si>
    <t>Массовый спорт</t>
  </si>
  <si>
    <t>1102</t>
  </si>
  <si>
    <t>Совершенствование материально-технической базы для занятий физической культурой и спортом в городе</t>
  </si>
  <si>
    <t>06 0 1012</t>
  </si>
  <si>
    <t>Развитие массовой физкультурно-оздоровительной и спортивной работы с населением</t>
  </si>
  <si>
    <t>06 0 1013</t>
  </si>
  <si>
    <t>Развитие и поддержка спорта высших достижений среди взрослых  спортсменов и детей</t>
  </si>
  <si>
    <t>06 0 1015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</si>
  <si>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</si>
  <si>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06 0 1016</t>
  </si>
  <si>
    <t>Средства массовой 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</si>
  <si>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</si>
  <si>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</si>
  <si>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</si>
  <si>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</si>
  <si>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</si>
  <si>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</si>
  <si>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10 0 6022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</si>
  <si>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</si>
  <si>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</si>
  <si>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</si>
  <si>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</si>
  <si>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</si>
  <si>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00 0 7001</t>
  </si>
  <si>
    <t>Обслуживание государственного (муниципального) долга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</si>
  <si>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</si>
  <si>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Единовременная денежная выплата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</si>
  <si>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ИТОГО РАСХОДОВ</t>
  </si>
  <si>
    <t>Условно утверждаемые расходы</t>
  </si>
  <si>
    <t>Техническая защита информации</t>
  </si>
  <si>
    <t>03 4 6018</t>
  </si>
  <si>
    <t>Обеспечение мероприятий в сфере информационных технологий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</si>
  <si>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предоставляемых многодетным семьям (проектные работы)</t>
  </si>
  <si>
    <t>Магистральные улицы Северного планировочного района г.Благовещенска, Амурская область (ул.Мостостроителей от ул. 50 лет Октября до ул. Муравьева-Амурского) (проектные работы)</t>
  </si>
  <si>
    <t>Подземный пешеходный переход по ул.Театральной в кварталах 212, 221 г.Благовещенска</t>
  </si>
  <si>
    <t>Обеспечение мероприятия по землеустройству и землепользованию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</si>
  <si>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</si>
  <si>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"Переселение граждан из аварийного жилищного фонда на территории города Благовещенска"</t>
  </si>
  <si>
    <t>Приложение № 9</t>
  </si>
  <si>
    <t>Обеспечение мероприятий по градостроительной деятельности</t>
  </si>
  <si>
    <t>11 0 1050</t>
  </si>
  <si>
    <t>от 27.11.2014 № 4/41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</si>
</sst>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 Cyr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7" fillId="0" borderId="0"/>
  </cellStyleXfs>
  <cellXfs count="67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left" wrapText="1"/>
    </xf>
    <xf numFmtId="1" fontId="5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" fontId="6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164" fontId="5" fillId="0" borderId="0" xfId="2" applyNumberFormat="1" applyFont="1" applyFill="1"/>
    <xf numFmtId="0" fontId="6" fillId="0" borderId="0" xfId="1" applyFont="1" applyFill="1" applyAlignment="1">
      <alignment wrapText="1"/>
    </xf>
    <xf numFmtId="0" fontId="6" fillId="0" borderId="0" xfId="1" applyFont="1" applyFill="1" applyAlignment="1">
      <alignment horizontal="left" wrapText="1"/>
    </xf>
    <xf numFmtId="164" fontId="6" fillId="0" borderId="0" xfId="2" applyNumberFormat="1" applyFont="1" applyFill="1"/>
    <xf numFmtId="0" fontId="6" fillId="0" borderId="0" xfId="1" applyFont="1" applyFill="1" applyBorder="1" applyAlignment="1">
      <alignment vertical="top" wrapText="1"/>
    </xf>
    <xf numFmtId="49" fontId="6" fillId="0" borderId="0" xfId="3" applyNumberFormat="1" applyFont="1" applyFill="1" applyBorder="1" applyAlignment="1">
      <alignment horizontal="center"/>
    </xf>
    <xf numFmtId="164" fontId="5" fillId="0" borderId="0" xfId="0" applyNumberFormat="1" applyFont="1" applyFill="1"/>
    <xf numFmtId="164" fontId="6" fillId="0" borderId="0" xfId="0" applyNumberFormat="1" applyFont="1" applyFill="1"/>
    <xf numFmtId="0" fontId="6" fillId="0" borderId="0" xfId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wrapText="1"/>
    </xf>
    <xf numFmtId="49" fontId="6" fillId="0" borderId="0" xfId="0" applyNumberFormat="1" applyFont="1" applyFill="1" applyBorder="1" applyAlignment="1"/>
    <xf numFmtId="0" fontId="6" fillId="0" borderId="0" xfId="1" applyFont="1" applyFill="1" applyBorder="1" applyAlignment="1">
      <alignment horizontal="left"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/>
    </xf>
    <xf numFmtId="0" fontId="5" fillId="0" borderId="0" xfId="1" applyFont="1" applyFill="1" applyAlignment="1">
      <alignment wrapText="1"/>
    </xf>
    <xf numFmtId="0" fontId="6" fillId="0" borderId="0" xfId="0" applyFont="1" applyFill="1" applyBorder="1" applyAlignment="1">
      <alignment wrapText="1"/>
    </xf>
    <xf numFmtId="49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49" fontId="8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wrapText="1"/>
    </xf>
    <xf numFmtId="49" fontId="5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164" fontId="5" fillId="0" borderId="0" xfId="2" applyNumberFormat="1" applyFont="1" applyFill="1" applyAlignment="1">
      <alignment horizontal="right"/>
    </xf>
    <xf numFmtId="164" fontId="6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wrapText="1"/>
    </xf>
    <xf numFmtId="49" fontId="6" fillId="0" borderId="0" xfId="0" applyNumberFormat="1" applyFont="1" applyFill="1" applyAlignment="1">
      <alignment horizontal="center"/>
    </xf>
    <xf numFmtId="164" fontId="6" fillId="0" borderId="0" xfId="0" applyNumberFormat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4" fontId="6" fillId="0" borderId="0" xfId="2" applyNumberFormat="1" applyFont="1" applyFill="1" applyAlignment="1">
      <alignment horizontal="right"/>
    </xf>
    <xf numFmtId="49" fontId="6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49" fontId="5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0" fontId="6" fillId="0" borderId="0" xfId="0" applyFont="1" applyFill="1" applyAlignment="1">
      <alignment horizontal="justify"/>
    </xf>
    <xf numFmtId="0" fontId="6" fillId="0" borderId="0" xfId="0" applyNumberFormat="1" applyFont="1" applyFill="1" applyAlignment="1">
      <alignment horizontal="left" wrapText="1"/>
    </xf>
    <xf numFmtId="0" fontId="10" fillId="0" borderId="0" xfId="0" applyFont="1" applyFill="1"/>
    <xf numFmtId="164" fontId="10" fillId="0" borderId="0" xfId="0" applyNumberFormat="1" applyFont="1" applyFill="1"/>
    <xf numFmtId="164" fontId="9" fillId="0" borderId="0" xfId="0" applyNumberFormat="1" applyFont="1" applyFill="1"/>
    <xf numFmtId="0" fontId="5" fillId="0" borderId="0" xfId="1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6"/>
  <sheetViews>
    <sheetView tabSelected="1" workbookViewId="0">
      <selection activeCell="H8" sqref="H8"/>
    </sheetView>
  </sheetViews>
  <sheetFormatPr defaultRowHeight="15"/>
  <cols>
    <col min="1" max="1" width="51.42578125" style="52" customWidth="1"/>
    <col min="2" max="2" width="9.140625" style="60"/>
    <col min="3" max="3" width="9.140625" style="52"/>
    <col min="4" max="4" width="9.140625" style="60"/>
    <col min="5" max="6" width="11.5703125" style="52" customWidth="1"/>
    <col min="7" max="7" width="9.140625" style="52"/>
    <col min="8" max="8" width="10.42578125" style="52" bestFit="1" customWidth="1"/>
    <col min="9" max="9" width="13.85546875" style="52" customWidth="1"/>
    <col min="10" max="16384" width="9.140625" style="52"/>
  </cols>
  <sheetData>
    <row r="1" spans="1:6">
      <c r="A1" s="1"/>
      <c r="B1" s="2"/>
      <c r="C1" s="2"/>
      <c r="D1" s="2"/>
      <c r="E1" s="64" t="s">
        <v>414</v>
      </c>
      <c r="F1" s="64"/>
    </row>
    <row r="2" spans="1:6" ht="27.75" customHeight="1">
      <c r="A2" s="1"/>
      <c r="B2" s="2"/>
      <c r="C2" s="2"/>
      <c r="D2" s="2"/>
      <c r="E2" s="64" t="s">
        <v>0</v>
      </c>
      <c r="F2" s="64"/>
    </row>
    <row r="3" spans="1:6" ht="15" customHeight="1">
      <c r="A3" s="1"/>
      <c r="B3" s="2"/>
      <c r="C3" s="2"/>
      <c r="D3" s="3"/>
      <c r="E3" s="65" t="s">
        <v>417</v>
      </c>
      <c r="F3" s="65"/>
    </row>
    <row r="4" spans="1:6" ht="45" customHeight="1">
      <c r="A4" s="66" t="s">
        <v>262</v>
      </c>
      <c r="B4" s="66"/>
      <c r="C4" s="66"/>
      <c r="D4" s="66"/>
      <c r="E4" s="66"/>
      <c r="F4" s="66"/>
    </row>
    <row r="5" spans="1:6">
      <c r="A5" s="1"/>
      <c r="B5" s="2"/>
      <c r="C5" s="2"/>
      <c r="D5" s="2"/>
      <c r="E5" s="4"/>
      <c r="F5" s="4"/>
    </row>
    <row r="6" spans="1:6">
      <c r="A6" s="5" t="s">
        <v>1</v>
      </c>
      <c r="B6" s="6" t="s">
        <v>2</v>
      </c>
      <c r="C6" s="7" t="s">
        <v>3</v>
      </c>
      <c r="D6" s="6" t="s">
        <v>4</v>
      </c>
      <c r="E6" s="8" t="s">
        <v>5</v>
      </c>
      <c r="F6" s="8" t="s">
        <v>261</v>
      </c>
    </row>
    <row r="7" spans="1:6">
      <c r="A7" s="9" t="s">
        <v>6</v>
      </c>
      <c r="B7" s="11" t="s">
        <v>7</v>
      </c>
      <c r="C7" s="10"/>
      <c r="D7" s="12"/>
      <c r="E7" s="24">
        <f>SUM(E8+E12+E26+E42+E52)+E48</f>
        <v>503930.10000000003</v>
      </c>
      <c r="F7" s="24">
        <f>SUM(F8+F12+F26+F42+F52)+F48</f>
        <v>520289.8</v>
      </c>
    </row>
    <row r="8" spans="1:6" ht="43.5">
      <c r="A8" s="9" t="s">
        <v>8</v>
      </c>
      <c r="B8" s="11" t="s">
        <v>9</v>
      </c>
      <c r="C8" s="13"/>
      <c r="D8" s="12"/>
      <c r="E8" s="24">
        <v>2216.6999999999998</v>
      </c>
      <c r="F8" s="24">
        <v>2315.1999999999998</v>
      </c>
    </row>
    <row r="9" spans="1:6">
      <c r="A9" s="14" t="s">
        <v>10</v>
      </c>
      <c r="B9" s="16" t="s">
        <v>9</v>
      </c>
      <c r="C9" s="15" t="s">
        <v>11</v>
      </c>
      <c r="D9" s="17"/>
      <c r="E9" s="25">
        <v>2216.6999999999998</v>
      </c>
      <c r="F9" s="25">
        <v>2315.1999999999998</v>
      </c>
    </row>
    <row r="10" spans="1:6">
      <c r="A10" s="14" t="s">
        <v>12</v>
      </c>
      <c r="B10" s="16" t="s">
        <v>9</v>
      </c>
      <c r="C10" s="15" t="s">
        <v>13</v>
      </c>
      <c r="D10" s="17"/>
      <c r="E10" s="25">
        <v>2216.6999999999998</v>
      </c>
      <c r="F10" s="25">
        <v>2315.1999999999998</v>
      </c>
    </row>
    <row r="11" spans="1:6" ht="75">
      <c r="A11" s="14" t="s">
        <v>14</v>
      </c>
      <c r="B11" s="16" t="s">
        <v>9</v>
      </c>
      <c r="C11" s="15" t="s">
        <v>13</v>
      </c>
      <c r="D11" s="17">
        <v>100</v>
      </c>
      <c r="E11" s="25">
        <v>2216.6999999999998</v>
      </c>
      <c r="F11" s="25">
        <v>2315.1999999999998</v>
      </c>
    </row>
    <row r="12" spans="1:6" ht="62.25" customHeight="1">
      <c r="A12" s="9" t="s">
        <v>15</v>
      </c>
      <c r="B12" s="11" t="s">
        <v>16</v>
      </c>
      <c r="C12" s="13"/>
      <c r="D12" s="12"/>
      <c r="E12" s="18">
        <f t="shared" ref="E12:F12" si="0">SUM(E13)</f>
        <v>35388.9</v>
      </c>
      <c r="F12" s="18">
        <f t="shared" si="0"/>
        <v>36340</v>
      </c>
    </row>
    <row r="13" spans="1:6">
      <c r="A13" s="14" t="s">
        <v>10</v>
      </c>
      <c r="B13" s="16" t="s">
        <v>16</v>
      </c>
      <c r="C13" s="15" t="s">
        <v>11</v>
      </c>
      <c r="D13" s="17"/>
      <c r="E13" s="25">
        <f t="shared" ref="E13:F13" si="1">SUM(E14+E16+E18+E20+E24)</f>
        <v>35388.9</v>
      </c>
      <c r="F13" s="25">
        <f t="shared" si="1"/>
        <v>36340</v>
      </c>
    </row>
    <row r="14" spans="1:6" ht="30">
      <c r="A14" s="14" t="s">
        <v>17</v>
      </c>
      <c r="B14" s="16" t="s">
        <v>16</v>
      </c>
      <c r="C14" s="15" t="s">
        <v>18</v>
      </c>
      <c r="D14" s="17"/>
      <c r="E14" s="25">
        <v>2216.6999999999998</v>
      </c>
      <c r="F14" s="25">
        <v>2315.3000000000002</v>
      </c>
    </row>
    <row r="15" spans="1:6" ht="75">
      <c r="A15" s="14" t="s">
        <v>14</v>
      </c>
      <c r="B15" s="16" t="s">
        <v>16</v>
      </c>
      <c r="C15" s="15" t="s">
        <v>18</v>
      </c>
      <c r="D15" s="17">
        <v>100</v>
      </c>
      <c r="E15" s="25">
        <v>2216.6999999999998</v>
      </c>
      <c r="F15" s="25">
        <v>2315.3000000000002</v>
      </c>
    </row>
    <row r="16" spans="1:6" ht="30">
      <c r="A16" s="14" t="s">
        <v>19</v>
      </c>
      <c r="B16" s="16" t="s">
        <v>16</v>
      </c>
      <c r="C16" s="15" t="s">
        <v>20</v>
      </c>
      <c r="D16" s="17"/>
      <c r="E16" s="25">
        <v>2029.5</v>
      </c>
      <c r="F16" s="25">
        <v>2119.8000000000002</v>
      </c>
    </row>
    <row r="17" spans="1:6" ht="75">
      <c r="A17" s="14" t="s">
        <v>14</v>
      </c>
      <c r="B17" s="16" t="s">
        <v>16</v>
      </c>
      <c r="C17" s="15" t="s">
        <v>20</v>
      </c>
      <c r="D17" s="17">
        <v>100</v>
      </c>
      <c r="E17" s="25">
        <v>2029.5</v>
      </c>
      <c r="F17" s="25">
        <v>2119.8000000000002</v>
      </c>
    </row>
    <row r="18" spans="1:6" ht="30">
      <c r="A18" s="14" t="s">
        <v>21</v>
      </c>
      <c r="B18" s="16" t="s">
        <v>16</v>
      </c>
      <c r="C18" s="15" t="s">
        <v>22</v>
      </c>
      <c r="D18" s="17"/>
      <c r="E18" s="25">
        <v>1886.9</v>
      </c>
      <c r="F18" s="25">
        <v>1970.8</v>
      </c>
    </row>
    <row r="19" spans="1:6" ht="75">
      <c r="A19" s="14" t="s">
        <v>14</v>
      </c>
      <c r="B19" s="16" t="s">
        <v>16</v>
      </c>
      <c r="C19" s="15" t="s">
        <v>22</v>
      </c>
      <c r="D19" s="17">
        <v>100</v>
      </c>
      <c r="E19" s="25">
        <v>1886.9</v>
      </c>
      <c r="F19" s="25">
        <v>1970.8</v>
      </c>
    </row>
    <row r="20" spans="1:6" ht="30">
      <c r="A20" s="19" t="s">
        <v>23</v>
      </c>
      <c r="B20" s="16" t="s">
        <v>16</v>
      </c>
      <c r="C20" s="15" t="s">
        <v>24</v>
      </c>
      <c r="D20" s="17"/>
      <c r="E20" s="25">
        <f t="shared" ref="E20:F20" si="2">SUM(E21:E23)</f>
        <v>19553.3</v>
      </c>
      <c r="F20" s="25">
        <f t="shared" si="2"/>
        <v>20231.599999999999</v>
      </c>
    </row>
    <row r="21" spans="1:6" ht="75">
      <c r="A21" s="14" t="s">
        <v>14</v>
      </c>
      <c r="B21" s="16" t="s">
        <v>16</v>
      </c>
      <c r="C21" s="15" t="s">
        <v>24</v>
      </c>
      <c r="D21" s="17">
        <v>100</v>
      </c>
      <c r="E21" s="25">
        <v>15340.3</v>
      </c>
      <c r="F21" s="25">
        <v>16018.6</v>
      </c>
    </row>
    <row r="22" spans="1:6" ht="30">
      <c r="A22" s="14" t="s">
        <v>25</v>
      </c>
      <c r="B22" s="16" t="s">
        <v>16</v>
      </c>
      <c r="C22" s="15" t="s">
        <v>24</v>
      </c>
      <c r="D22" s="17">
        <v>200</v>
      </c>
      <c r="E22" s="25">
        <v>4209</v>
      </c>
      <c r="F22" s="25">
        <v>4209</v>
      </c>
    </row>
    <row r="23" spans="1:6">
      <c r="A23" s="20" t="s">
        <v>26</v>
      </c>
      <c r="B23" s="16" t="s">
        <v>16</v>
      </c>
      <c r="C23" s="15" t="s">
        <v>24</v>
      </c>
      <c r="D23" s="17">
        <v>800</v>
      </c>
      <c r="E23" s="25">
        <v>4</v>
      </c>
      <c r="F23" s="25">
        <v>4</v>
      </c>
    </row>
    <row r="24" spans="1:6" ht="30">
      <c r="A24" s="14" t="s">
        <v>27</v>
      </c>
      <c r="B24" s="16" t="s">
        <v>16</v>
      </c>
      <c r="C24" s="15" t="s">
        <v>28</v>
      </c>
      <c r="D24" s="17"/>
      <c r="E24" s="21">
        <v>9702.5</v>
      </c>
      <c r="F24" s="21">
        <v>9702.5</v>
      </c>
    </row>
    <row r="25" spans="1:6" ht="75">
      <c r="A25" s="14" t="s">
        <v>14</v>
      </c>
      <c r="B25" s="16" t="s">
        <v>16</v>
      </c>
      <c r="C25" s="15" t="s">
        <v>28</v>
      </c>
      <c r="D25" s="17">
        <v>100</v>
      </c>
      <c r="E25" s="25">
        <v>9702.5</v>
      </c>
      <c r="F25" s="25">
        <v>9702.5</v>
      </c>
    </row>
    <row r="26" spans="1:6" ht="57.75">
      <c r="A26" s="9" t="s">
        <v>29</v>
      </c>
      <c r="B26" s="11" t="s">
        <v>30</v>
      </c>
      <c r="C26" s="13"/>
      <c r="D26" s="12"/>
      <c r="E26" s="18">
        <f>SUM(E27)</f>
        <v>179372.80000000002</v>
      </c>
      <c r="F26" s="18">
        <f>SUM(F27)</f>
        <v>186375.1</v>
      </c>
    </row>
    <row r="27" spans="1:6">
      <c r="A27" s="14" t="s">
        <v>10</v>
      </c>
      <c r="B27" s="16" t="s">
        <v>30</v>
      </c>
      <c r="C27" s="15" t="s">
        <v>11</v>
      </c>
      <c r="D27" s="17"/>
      <c r="E27" s="21">
        <f>SUM(E28)+E32</f>
        <v>179372.80000000002</v>
      </c>
      <c r="F27" s="21">
        <f>SUM(F28)+F32</f>
        <v>186375.1</v>
      </c>
    </row>
    <row r="28" spans="1:6" ht="45">
      <c r="A28" s="22" t="s">
        <v>31</v>
      </c>
      <c r="B28" s="16" t="s">
        <v>30</v>
      </c>
      <c r="C28" s="15" t="s">
        <v>32</v>
      </c>
      <c r="D28" s="17"/>
      <c r="E28" s="21">
        <f t="shared" ref="E28:F28" si="3">SUM(E29:E31)</f>
        <v>174042.6</v>
      </c>
      <c r="F28" s="21">
        <f t="shared" si="3"/>
        <v>181044.9</v>
      </c>
    </row>
    <row r="29" spans="1:6" ht="75">
      <c r="A29" s="14" t="s">
        <v>14</v>
      </c>
      <c r="B29" s="16" t="s">
        <v>30</v>
      </c>
      <c r="C29" s="15" t="s">
        <v>32</v>
      </c>
      <c r="D29" s="17">
        <v>100</v>
      </c>
      <c r="E29" s="25">
        <v>159592.20000000001</v>
      </c>
      <c r="F29" s="25">
        <v>166594.5</v>
      </c>
    </row>
    <row r="30" spans="1:6" ht="30">
      <c r="A30" s="14" t="s">
        <v>25</v>
      </c>
      <c r="B30" s="16" t="s">
        <v>30</v>
      </c>
      <c r="C30" s="15" t="s">
        <v>32</v>
      </c>
      <c r="D30" s="17">
        <v>200</v>
      </c>
      <c r="E30" s="25">
        <v>13900.4</v>
      </c>
      <c r="F30" s="25">
        <v>13900.4</v>
      </c>
    </row>
    <row r="31" spans="1:6">
      <c r="A31" s="20" t="s">
        <v>26</v>
      </c>
      <c r="B31" s="16" t="s">
        <v>30</v>
      </c>
      <c r="C31" s="15" t="s">
        <v>32</v>
      </c>
      <c r="D31" s="17">
        <v>800</v>
      </c>
      <c r="E31" s="25">
        <v>550</v>
      </c>
      <c r="F31" s="25">
        <v>550</v>
      </c>
    </row>
    <row r="32" spans="1:6">
      <c r="A32" s="20" t="s">
        <v>33</v>
      </c>
      <c r="B32" s="16" t="s">
        <v>30</v>
      </c>
      <c r="C32" s="15" t="s">
        <v>34</v>
      </c>
      <c r="D32" s="17"/>
      <c r="E32" s="21">
        <f t="shared" ref="E32:F32" si="4">SUM(E33+E36+E39)</f>
        <v>5330.2</v>
      </c>
      <c r="F32" s="21">
        <f t="shared" si="4"/>
        <v>5330.2</v>
      </c>
    </row>
    <row r="33" spans="1:9" ht="180">
      <c r="A33" s="14" t="s">
        <v>35</v>
      </c>
      <c r="B33" s="16" t="s">
        <v>30</v>
      </c>
      <c r="C33" s="15" t="s">
        <v>36</v>
      </c>
      <c r="D33" s="15"/>
      <c r="E33" s="21">
        <v>2118.9</v>
      </c>
      <c r="F33" s="21">
        <v>2118.9</v>
      </c>
    </row>
    <row r="34" spans="1:9" ht="75">
      <c r="A34" s="14" t="s">
        <v>14</v>
      </c>
      <c r="B34" s="16" t="s">
        <v>30</v>
      </c>
      <c r="C34" s="15" t="s">
        <v>36</v>
      </c>
      <c r="D34" s="15" t="s">
        <v>37</v>
      </c>
      <c r="E34" s="21">
        <v>1952.1</v>
      </c>
      <c r="F34" s="21">
        <v>1952.1</v>
      </c>
    </row>
    <row r="35" spans="1:9" ht="30">
      <c r="A35" s="14" t="s">
        <v>25</v>
      </c>
      <c r="B35" s="16" t="s">
        <v>30</v>
      </c>
      <c r="C35" s="15" t="s">
        <v>36</v>
      </c>
      <c r="D35" s="15" t="s">
        <v>38</v>
      </c>
      <c r="E35" s="21">
        <v>166.8</v>
      </c>
      <c r="F35" s="21">
        <v>166.8</v>
      </c>
    </row>
    <row r="36" spans="1:9" ht="153.75" customHeight="1">
      <c r="A36" s="20" t="s">
        <v>39</v>
      </c>
      <c r="B36" s="16" t="s">
        <v>30</v>
      </c>
      <c r="C36" s="15" t="s">
        <v>40</v>
      </c>
      <c r="D36" s="17"/>
      <c r="E36" s="21">
        <v>1622.1</v>
      </c>
      <c r="F36" s="21">
        <v>1622.1</v>
      </c>
    </row>
    <row r="37" spans="1:9" ht="75">
      <c r="A37" s="14" t="s">
        <v>14</v>
      </c>
      <c r="B37" s="16" t="s">
        <v>30</v>
      </c>
      <c r="C37" s="15" t="s">
        <v>40</v>
      </c>
      <c r="D37" s="17">
        <v>100</v>
      </c>
      <c r="E37" s="21">
        <v>1464</v>
      </c>
      <c r="F37" s="21">
        <v>1464</v>
      </c>
    </row>
    <row r="38" spans="1:9" ht="30">
      <c r="A38" s="14" t="s">
        <v>25</v>
      </c>
      <c r="B38" s="16" t="s">
        <v>30</v>
      </c>
      <c r="C38" s="15" t="s">
        <v>40</v>
      </c>
      <c r="D38" s="17">
        <v>200</v>
      </c>
      <c r="E38" s="21">
        <v>158.1</v>
      </c>
      <c r="F38" s="21">
        <v>158.1</v>
      </c>
    </row>
    <row r="39" spans="1:9" ht="75">
      <c r="A39" s="20" t="s">
        <v>41</v>
      </c>
      <c r="B39" s="16" t="s">
        <v>30</v>
      </c>
      <c r="C39" s="15" t="s">
        <v>42</v>
      </c>
      <c r="D39" s="17"/>
      <c r="E39" s="21">
        <v>1589.2</v>
      </c>
      <c r="F39" s="21">
        <v>1589.2</v>
      </c>
    </row>
    <row r="40" spans="1:9" ht="75">
      <c r="A40" s="14" t="s">
        <v>14</v>
      </c>
      <c r="B40" s="16" t="s">
        <v>30</v>
      </c>
      <c r="C40" s="15" t="s">
        <v>42</v>
      </c>
      <c r="D40" s="17">
        <v>100</v>
      </c>
      <c r="E40" s="21">
        <v>1464</v>
      </c>
      <c r="F40" s="21">
        <v>1464</v>
      </c>
    </row>
    <row r="41" spans="1:9" ht="30">
      <c r="A41" s="14" t="s">
        <v>25</v>
      </c>
      <c r="B41" s="16" t="s">
        <v>30</v>
      </c>
      <c r="C41" s="15" t="s">
        <v>42</v>
      </c>
      <c r="D41" s="17">
        <v>200</v>
      </c>
      <c r="E41" s="21">
        <v>125.2</v>
      </c>
      <c r="F41" s="21">
        <v>125.2</v>
      </c>
    </row>
    <row r="42" spans="1:9" ht="48.75" customHeight="1">
      <c r="A42" s="9" t="s">
        <v>43</v>
      </c>
      <c r="B42" s="11" t="s">
        <v>44</v>
      </c>
      <c r="C42" s="13"/>
      <c r="D42" s="12"/>
      <c r="E42" s="18">
        <f t="shared" ref="E42:F43" si="5">SUM(E43)</f>
        <v>46317.9</v>
      </c>
      <c r="F42" s="18">
        <f t="shared" si="5"/>
        <v>48158.5</v>
      </c>
      <c r="I42" s="14"/>
    </row>
    <row r="43" spans="1:9">
      <c r="A43" s="14" t="s">
        <v>10</v>
      </c>
      <c r="B43" s="16" t="s">
        <v>44</v>
      </c>
      <c r="C43" s="15" t="s">
        <v>11</v>
      </c>
      <c r="D43" s="17"/>
      <c r="E43" s="21">
        <f>SUM(E44)</f>
        <v>46317.9</v>
      </c>
      <c r="F43" s="21">
        <f t="shared" si="5"/>
        <v>48158.5</v>
      </c>
    </row>
    <row r="44" spans="1:9" ht="45">
      <c r="A44" s="22" t="s">
        <v>31</v>
      </c>
      <c r="B44" s="16" t="s">
        <v>44</v>
      </c>
      <c r="C44" s="15" t="s">
        <v>32</v>
      </c>
      <c r="D44" s="17"/>
      <c r="E44" s="21">
        <f>SUM(E45:E47)</f>
        <v>46317.9</v>
      </c>
      <c r="F44" s="21">
        <f t="shared" ref="F44" si="6">SUM(F45:F47)</f>
        <v>48158.5</v>
      </c>
    </row>
    <row r="45" spans="1:9" ht="75">
      <c r="A45" s="14" t="s">
        <v>14</v>
      </c>
      <c r="B45" s="16" t="s">
        <v>44</v>
      </c>
      <c r="C45" s="15" t="s">
        <v>32</v>
      </c>
      <c r="D45" s="17">
        <v>100</v>
      </c>
      <c r="E45" s="25">
        <f>13058.5+28321.3</f>
        <v>41379.800000000003</v>
      </c>
      <c r="F45" s="25">
        <f>13639.4+29581</f>
        <v>43220.4</v>
      </c>
    </row>
    <row r="46" spans="1:9" ht="30">
      <c r="A46" s="14" t="s">
        <v>25</v>
      </c>
      <c r="B46" s="16" t="s">
        <v>44</v>
      </c>
      <c r="C46" s="15" t="s">
        <v>32</v>
      </c>
      <c r="D46" s="17">
        <v>200</v>
      </c>
      <c r="E46" s="25">
        <f>2261.8+2644.3</f>
        <v>4906.1000000000004</v>
      </c>
      <c r="F46" s="25">
        <f>2261.8+2644.3</f>
        <v>4906.1000000000004</v>
      </c>
    </row>
    <row r="47" spans="1:9">
      <c r="A47" s="20" t="s">
        <v>26</v>
      </c>
      <c r="B47" s="16" t="s">
        <v>44</v>
      </c>
      <c r="C47" s="15" t="s">
        <v>32</v>
      </c>
      <c r="D47" s="17">
        <v>800</v>
      </c>
      <c r="E47" s="21">
        <f>10+22</f>
        <v>32</v>
      </c>
      <c r="F47" s="21">
        <f>10+22</f>
        <v>32</v>
      </c>
    </row>
    <row r="48" spans="1:9">
      <c r="A48" s="9" t="s">
        <v>45</v>
      </c>
      <c r="B48" s="11" t="s">
        <v>46</v>
      </c>
      <c r="C48" s="13"/>
      <c r="D48" s="12"/>
      <c r="E48" s="18">
        <v>30000</v>
      </c>
      <c r="F48" s="18">
        <v>30000</v>
      </c>
    </row>
    <row r="49" spans="1:6">
      <c r="A49" s="14" t="s">
        <v>10</v>
      </c>
      <c r="B49" s="16" t="s">
        <v>46</v>
      </c>
      <c r="C49" s="23" t="s">
        <v>11</v>
      </c>
      <c r="D49" s="17"/>
      <c r="E49" s="21">
        <v>30000</v>
      </c>
      <c r="F49" s="21">
        <v>30000</v>
      </c>
    </row>
    <row r="50" spans="1:6" ht="30">
      <c r="A50" s="14" t="s">
        <v>47</v>
      </c>
      <c r="B50" s="16" t="s">
        <v>46</v>
      </c>
      <c r="C50" s="15" t="s">
        <v>48</v>
      </c>
      <c r="D50" s="17"/>
      <c r="E50" s="21">
        <v>30000</v>
      </c>
      <c r="F50" s="21">
        <v>30000</v>
      </c>
    </row>
    <row r="51" spans="1:6">
      <c r="A51" s="20" t="s">
        <v>26</v>
      </c>
      <c r="B51" s="16" t="s">
        <v>46</v>
      </c>
      <c r="C51" s="15" t="s">
        <v>48</v>
      </c>
      <c r="D51" s="17">
        <v>800</v>
      </c>
      <c r="E51" s="21">
        <v>30000</v>
      </c>
      <c r="F51" s="21">
        <v>30000</v>
      </c>
    </row>
    <row r="52" spans="1:6">
      <c r="A52" s="9" t="s">
        <v>49</v>
      </c>
      <c r="B52" s="11" t="s">
        <v>50</v>
      </c>
      <c r="C52" s="13"/>
      <c r="D52" s="12"/>
      <c r="E52" s="24">
        <f>E53+E68+E74+E78</f>
        <v>210633.8</v>
      </c>
      <c r="F52" s="24">
        <f>F53+F68+F74+F78</f>
        <v>217101</v>
      </c>
    </row>
    <row r="53" spans="1:6">
      <c r="A53" s="14" t="s">
        <v>10</v>
      </c>
      <c r="B53" s="16" t="s">
        <v>50</v>
      </c>
      <c r="C53" s="15" t="s">
        <v>11</v>
      </c>
      <c r="D53" s="17"/>
      <c r="E53" s="25">
        <f>E54+E58+E62+E64+E66</f>
        <v>139356.6</v>
      </c>
      <c r="F53" s="25">
        <f>F54+F58+F62+F64+F66</f>
        <v>143173.20000000001</v>
      </c>
    </row>
    <row r="54" spans="1:6" ht="45">
      <c r="A54" s="22" t="s">
        <v>31</v>
      </c>
      <c r="B54" s="16" t="s">
        <v>50</v>
      </c>
      <c r="C54" s="15" t="s">
        <v>32</v>
      </c>
      <c r="D54" s="17"/>
      <c r="E54" s="21">
        <f>SUM(E55:E57)</f>
        <v>31142.6</v>
      </c>
      <c r="F54" s="21">
        <f>SUM(F55:F57)</f>
        <v>32436</v>
      </c>
    </row>
    <row r="55" spans="1:6" ht="75">
      <c r="A55" s="14" t="s">
        <v>14</v>
      </c>
      <c r="B55" s="16" t="s">
        <v>50</v>
      </c>
      <c r="C55" s="15" t="s">
        <v>32</v>
      </c>
      <c r="D55" s="17">
        <v>100</v>
      </c>
      <c r="E55" s="25">
        <v>29192.3</v>
      </c>
      <c r="F55" s="25">
        <v>30485.7</v>
      </c>
    </row>
    <row r="56" spans="1:6" ht="30">
      <c r="A56" s="14" t="s">
        <v>25</v>
      </c>
      <c r="B56" s="16" t="s">
        <v>50</v>
      </c>
      <c r="C56" s="15" t="s">
        <v>32</v>
      </c>
      <c r="D56" s="17">
        <v>200</v>
      </c>
      <c r="E56" s="21">
        <v>1775.3</v>
      </c>
      <c r="F56" s="21">
        <v>1775.3</v>
      </c>
    </row>
    <row r="57" spans="1:6">
      <c r="A57" s="20" t="s">
        <v>26</v>
      </c>
      <c r="B57" s="16" t="s">
        <v>50</v>
      </c>
      <c r="C57" s="15" t="s">
        <v>32</v>
      </c>
      <c r="D57" s="17">
        <v>800</v>
      </c>
      <c r="E57" s="21">
        <v>175</v>
      </c>
      <c r="F57" s="21">
        <v>175</v>
      </c>
    </row>
    <row r="58" spans="1:6" ht="45">
      <c r="A58" s="19" t="s">
        <v>51</v>
      </c>
      <c r="B58" s="16" t="s">
        <v>50</v>
      </c>
      <c r="C58" s="15" t="s">
        <v>52</v>
      </c>
      <c r="D58" s="17"/>
      <c r="E58" s="21">
        <f>SUM(E59:E61)</f>
        <v>84287.400000000009</v>
      </c>
      <c r="F58" s="21">
        <f>SUM(F59:F61)</f>
        <v>86810.6</v>
      </c>
    </row>
    <row r="59" spans="1:6" ht="75">
      <c r="A59" s="14" t="s">
        <v>14</v>
      </c>
      <c r="B59" s="16" t="s">
        <v>50</v>
      </c>
      <c r="C59" s="15" t="s">
        <v>52</v>
      </c>
      <c r="D59" s="17">
        <v>100</v>
      </c>
      <c r="E59" s="25">
        <v>56776.4</v>
      </c>
      <c r="F59" s="25">
        <v>59299.6</v>
      </c>
    </row>
    <row r="60" spans="1:6" ht="30">
      <c r="A60" s="14" t="s">
        <v>25</v>
      </c>
      <c r="B60" s="16" t="s">
        <v>50</v>
      </c>
      <c r="C60" s="15" t="s">
        <v>52</v>
      </c>
      <c r="D60" s="17">
        <v>200</v>
      </c>
      <c r="E60" s="25">
        <v>24055.200000000001</v>
      </c>
      <c r="F60" s="25">
        <v>24055.200000000001</v>
      </c>
    </row>
    <row r="61" spans="1:6">
      <c r="A61" s="20" t="s">
        <v>26</v>
      </c>
      <c r="B61" s="16" t="s">
        <v>50</v>
      </c>
      <c r="C61" s="15" t="s">
        <v>52</v>
      </c>
      <c r="D61" s="17">
        <v>800</v>
      </c>
      <c r="E61" s="25">
        <v>3455.8</v>
      </c>
      <c r="F61" s="25">
        <v>3455.8</v>
      </c>
    </row>
    <row r="62" spans="1:6" ht="30">
      <c r="A62" s="26" t="s">
        <v>53</v>
      </c>
      <c r="B62" s="16" t="s">
        <v>50</v>
      </c>
      <c r="C62" s="15" t="s">
        <v>54</v>
      </c>
      <c r="D62" s="17"/>
      <c r="E62" s="21">
        <f>E63</f>
        <v>1525</v>
      </c>
      <c r="F62" s="21">
        <f>F63</f>
        <v>1525</v>
      </c>
    </row>
    <row r="63" spans="1:6" ht="30">
      <c r="A63" s="26" t="s">
        <v>55</v>
      </c>
      <c r="B63" s="16" t="s">
        <v>50</v>
      </c>
      <c r="C63" s="15" t="s">
        <v>54</v>
      </c>
      <c r="D63" s="17">
        <v>600</v>
      </c>
      <c r="E63" s="21">
        <f>1470+30+25</f>
        <v>1525</v>
      </c>
      <c r="F63" s="21">
        <f>1470+30+25</f>
        <v>1525</v>
      </c>
    </row>
    <row r="64" spans="1:6">
      <c r="A64" s="14" t="s">
        <v>56</v>
      </c>
      <c r="B64" s="16" t="s">
        <v>50</v>
      </c>
      <c r="C64" s="15" t="s">
        <v>57</v>
      </c>
      <c r="D64" s="17"/>
      <c r="E64" s="21">
        <f>E65</f>
        <v>21626.6</v>
      </c>
      <c r="F64" s="21">
        <f>F65</f>
        <v>21626.6</v>
      </c>
    </row>
    <row r="65" spans="1:6">
      <c r="A65" s="20" t="s">
        <v>26</v>
      </c>
      <c r="B65" s="16" t="s">
        <v>50</v>
      </c>
      <c r="C65" s="15" t="s">
        <v>57</v>
      </c>
      <c r="D65" s="17">
        <v>800</v>
      </c>
      <c r="E65" s="21">
        <f>21541+85.6</f>
        <v>21626.6</v>
      </c>
      <c r="F65" s="21">
        <f>21541+85.6</f>
        <v>21626.6</v>
      </c>
    </row>
    <row r="66" spans="1:6" ht="45">
      <c r="A66" s="14" t="s">
        <v>58</v>
      </c>
      <c r="B66" s="16" t="s">
        <v>50</v>
      </c>
      <c r="C66" s="15" t="s">
        <v>59</v>
      </c>
      <c r="D66" s="17"/>
      <c r="E66" s="21">
        <f>E67</f>
        <v>775</v>
      </c>
      <c r="F66" s="21">
        <f>F67</f>
        <v>775</v>
      </c>
    </row>
    <row r="67" spans="1:6">
      <c r="A67" s="14" t="s">
        <v>60</v>
      </c>
      <c r="B67" s="16" t="s">
        <v>50</v>
      </c>
      <c r="C67" s="15" t="s">
        <v>59</v>
      </c>
      <c r="D67" s="17">
        <v>300</v>
      </c>
      <c r="E67" s="25">
        <f>387.5*2</f>
        <v>775</v>
      </c>
      <c r="F67" s="25">
        <f>387.5*2</f>
        <v>775</v>
      </c>
    </row>
    <row r="68" spans="1:6" ht="45">
      <c r="A68" s="27" t="s">
        <v>61</v>
      </c>
      <c r="B68" s="49" t="s">
        <v>50</v>
      </c>
      <c r="C68" s="28" t="s">
        <v>62</v>
      </c>
      <c r="D68" s="61"/>
      <c r="E68" s="25">
        <f>SUM(E69)</f>
        <v>19848.199999999997</v>
      </c>
      <c r="F68" s="25">
        <f>SUM(F69)</f>
        <v>20636</v>
      </c>
    </row>
    <row r="69" spans="1:6" ht="60">
      <c r="A69" s="27" t="s">
        <v>63</v>
      </c>
      <c r="B69" s="49" t="s">
        <v>50</v>
      </c>
      <c r="C69" s="28" t="s">
        <v>64</v>
      </c>
      <c r="D69" s="61"/>
      <c r="E69" s="25">
        <f>SUM(E70)</f>
        <v>19848.199999999997</v>
      </c>
      <c r="F69" s="25">
        <f>SUM(F70)</f>
        <v>20636</v>
      </c>
    </row>
    <row r="70" spans="1:6" ht="45">
      <c r="A70" s="29" t="s">
        <v>65</v>
      </c>
      <c r="B70" s="49" t="s">
        <v>50</v>
      </c>
      <c r="C70" s="30" t="s">
        <v>66</v>
      </c>
      <c r="D70" s="61"/>
      <c r="E70" s="25">
        <f>SUM(E71:E73)</f>
        <v>19848.199999999997</v>
      </c>
      <c r="F70" s="25">
        <f>SUM(F71:F73)</f>
        <v>20636</v>
      </c>
    </row>
    <row r="71" spans="1:6" ht="75">
      <c r="A71" s="29" t="s">
        <v>14</v>
      </c>
      <c r="B71" s="49" t="s">
        <v>50</v>
      </c>
      <c r="C71" s="28" t="s">
        <v>66</v>
      </c>
      <c r="D71" s="61">
        <v>100</v>
      </c>
      <c r="E71" s="25">
        <v>18320.599999999999</v>
      </c>
      <c r="F71" s="25">
        <v>19108.400000000001</v>
      </c>
    </row>
    <row r="72" spans="1:6" ht="30">
      <c r="A72" s="29" t="s">
        <v>25</v>
      </c>
      <c r="B72" s="49" t="s">
        <v>50</v>
      </c>
      <c r="C72" s="28" t="s">
        <v>66</v>
      </c>
      <c r="D72" s="61">
        <v>200</v>
      </c>
      <c r="E72" s="25">
        <v>1431.6</v>
      </c>
      <c r="F72" s="25">
        <v>1431.6</v>
      </c>
    </row>
    <row r="73" spans="1:6">
      <c r="A73" s="20" t="s">
        <v>26</v>
      </c>
      <c r="B73" s="49" t="s">
        <v>50</v>
      </c>
      <c r="C73" s="28" t="s">
        <v>66</v>
      </c>
      <c r="D73" s="61">
        <v>800</v>
      </c>
      <c r="E73" s="25">
        <v>96</v>
      </c>
      <c r="F73" s="25">
        <v>96</v>
      </c>
    </row>
    <row r="74" spans="1:6" ht="78" customHeight="1">
      <c r="A74" s="27" t="s">
        <v>412</v>
      </c>
      <c r="B74" s="49" t="s">
        <v>50</v>
      </c>
      <c r="C74" s="28" t="s">
        <v>67</v>
      </c>
      <c r="D74" s="61"/>
      <c r="E74" s="25">
        <f t="shared" ref="E74:F76" si="7">SUM(E75)</f>
        <v>3000</v>
      </c>
      <c r="F74" s="25">
        <f t="shared" si="7"/>
        <v>3000</v>
      </c>
    </row>
    <row r="75" spans="1:6" ht="45">
      <c r="A75" s="20" t="s">
        <v>68</v>
      </c>
      <c r="B75" s="49" t="s">
        <v>50</v>
      </c>
      <c r="C75" s="28" t="s">
        <v>69</v>
      </c>
      <c r="D75" s="61"/>
      <c r="E75" s="25">
        <f t="shared" si="7"/>
        <v>3000</v>
      </c>
      <c r="F75" s="25">
        <f t="shared" si="7"/>
        <v>3000</v>
      </c>
    </row>
    <row r="76" spans="1:6" ht="50.25" customHeight="1">
      <c r="A76" s="20" t="s">
        <v>70</v>
      </c>
      <c r="B76" s="49" t="s">
        <v>50</v>
      </c>
      <c r="C76" s="28" t="s">
        <v>71</v>
      </c>
      <c r="D76" s="61"/>
      <c r="E76" s="25">
        <f t="shared" si="7"/>
        <v>3000</v>
      </c>
      <c r="F76" s="25">
        <f t="shared" si="7"/>
        <v>3000</v>
      </c>
    </row>
    <row r="77" spans="1:6" ht="30">
      <c r="A77" s="29" t="s">
        <v>25</v>
      </c>
      <c r="B77" s="49" t="s">
        <v>50</v>
      </c>
      <c r="C77" s="28" t="s">
        <v>71</v>
      </c>
      <c r="D77" s="61">
        <v>200</v>
      </c>
      <c r="E77" s="25">
        <v>3000</v>
      </c>
      <c r="F77" s="25">
        <v>3000</v>
      </c>
    </row>
    <row r="78" spans="1:6" ht="45">
      <c r="A78" s="27" t="s">
        <v>72</v>
      </c>
      <c r="B78" s="49" t="s">
        <v>50</v>
      </c>
      <c r="C78" s="28" t="s">
        <v>73</v>
      </c>
      <c r="D78" s="61"/>
      <c r="E78" s="25">
        <f>SUM(E79+E81)</f>
        <v>48429</v>
      </c>
      <c r="F78" s="25">
        <f>SUM(F79+F81)</f>
        <v>50291.8</v>
      </c>
    </row>
    <row r="79" spans="1:6" ht="30">
      <c r="A79" s="27" t="s">
        <v>407</v>
      </c>
      <c r="B79" s="49" t="s">
        <v>50</v>
      </c>
      <c r="C79" s="28" t="s">
        <v>74</v>
      </c>
      <c r="D79" s="61"/>
      <c r="E79" s="25">
        <f>SUM(E80)</f>
        <v>24789.5</v>
      </c>
      <c r="F79" s="25">
        <f>SUM(F80)</f>
        <v>25720.9</v>
      </c>
    </row>
    <row r="80" spans="1:6" ht="30">
      <c r="A80" s="29" t="s">
        <v>25</v>
      </c>
      <c r="B80" s="49" t="s">
        <v>50</v>
      </c>
      <c r="C80" s="28" t="s">
        <v>74</v>
      </c>
      <c r="D80" s="61">
        <v>200</v>
      </c>
      <c r="E80" s="25">
        <v>24789.5</v>
      </c>
      <c r="F80" s="25">
        <v>25720.9</v>
      </c>
    </row>
    <row r="81" spans="1:6" ht="45">
      <c r="A81" s="29" t="s">
        <v>65</v>
      </c>
      <c r="B81" s="49" t="s">
        <v>50</v>
      </c>
      <c r="C81" s="28" t="s">
        <v>75</v>
      </c>
      <c r="D81" s="61"/>
      <c r="E81" s="25">
        <f>SUM(E82)</f>
        <v>23639.5</v>
      </c>
      <c r="F81" s="25">
        <f>SUM(F82)</f>
        <v>24570.9</v>
      </c>
    </row>
    <row r="82" spans="1:6" ht="30">
      <c r="A82" s="29" t="s">
        <v>76</v>
      </c>
      <c r="B82" s="49" t="s">
        <v>50</v>
      </c>
      <c r="C82" s="28" t="s">
        <v>75</v>
      </c>
      <c r="D82" s="61">
        <v>600</v>
      </c>
      <c r="E82" s="25">
        <v>23639.5</v>
      </c>
      <c r="F82" s="25">
        <v>24570.9</v>
      </c>
    </row>
    <row r="83" spans="1:6">
      <c r="A83" s="9" t="s">
        <v>77</v>
      </c>
      <c r="B83" s="11" t="s">
        <v>78</v>
      </c>
      <c r="C83" s="13"/>
      <c r="D83" s="12"/>
      <c r="E83" s="18">
        <v>501.7</v>
      </c>
      <c r="F83" s="18">
        <v>501.7</v>
      </c>
    </row>
    <row r="84" spans="1:6" s="55" customFormat="1">
      <c r="A84" s="9" t="s">
        <v>79</v>
      </c>
      <c r="B84" s="11" t="s">
        <v>80</v>
      </c>
      <c r="C84" s="13"/>
      <c r="D84" s="12"/>
      <c r="E84" s="18">
        <v>501.7</v>
      </c>
      <c r="F84" s="18">
        <v>501.7</v>
      </c>
    </row>
    <row r="85" spans="1:6">
      <c r="A85" s="14" t="s">
        <v>10</v>
      </c>
      <c r="B85" s="16" t="s">
        <v>80</v>
      </c>
      <c r="C85" s="15" t="s">
        <v>11</v>
      </c>
      <c r="D85" s="17"/>
      <c r="E85" s="21">
        <v>501.7</v>
      </c>
      <c r="F85" s="21">
        <v>501.7</v>
      </c>
    </row>
    <row r="86" spans="1:6">
      <c r="A86" s="14" t="s">
        <v>405</v>
      </c>
      <c r="B86" s="16" t="s">
        <v>80</v>
      </c>
      <c r="C86" s="15" t="s">
        <v>81</v>
      </c>
      <c r="D86" s="17"/>
      <c r="E86" s="21">
        <v>200</v>
      </c>
      <c r="F86" s="21">
        <v>200</v>
      </c>
    </row>
    <row r="87" spans="1:6" ht="30">
      <c r="A87" s="14" t="s">
        <v>25</v>
      </c>
      <c r="B87" s="16" t="s">
        <v>80</v>
      </c>
      <c r="C87" s="15" t="s">
        <v>81</v>
      </c>
      <c r="D87" s="17">
        <v>200</v>
      </c>
      <c r="E87" s="21">
        <v>200</v>
      </c>
      <c r="F87" s="21">
        <v>200</v>
      </c>
    </row>
    <row r="88" spans="1:6">
      <c r="A88" s="14" t="s">
        <v>82</v>
      </c>
      <c r="B88" s="16" t="s">
        <v>80</v>
      </c>
      <c r="C88" s="15" t="s">
        <v>83</v>
      </c>
      <c r="D88" s="17"/>
      <c r="E88" s="21">
        <f>SUM(E89:E89)</f>
        <v>301.7</v>
      </c>
      <c r="F88" s="21">
        <f>SUM(F89:F89)</f>
        <v>301.7</v>
      </c>
    </row>
    <row r="89" spans="1:6" ht="30">
      <c r="A89" s="14" t="s">
        <v>25</v>
      </c>
      <c r="B89" s="16" t="s">
        <v>80</v>
      </c>
      <c r="C89" s="15" t="s">
        <v>83</v>
      </c>
      <c r="D89" s="17">
        <v>200</v>
      </c>
      <c r="E89" s="21">
        <v>301.7</v>
      </c>
      <c r="F89" s="21">
        <v>301.7</v>
      </c>
    </row>
    <row r="90" spans="1:6" ht="29.25">
      <c r="A90" s="9" t="s">
        <v>84</v>
      </c>
      <c r="B90" s="11" t="s">
        <v>85</v>
      </c>
      <c r="C90" s="13"/>
      <c r="D90" s="12"/>
      <c r="E90" s="18">
        <f t="shared" ref="E90:F91" si="8">SUM(E91)</f>
        <v>64388.2</v>
      </c>
      <c r="F90" s="18">
        <f t="shared" si="8"/>
        <v>66465.899999999994</v>
      </c>
    </row>
    <row r="91" spans="1:6" s="55" customFormat="1" ht="43.5">
      <c r="A91" s="58" t="s">
        <v>86</v>
      </c>
      <c r="B91" s="11" t="s">
        <v>87</v>
      </c>
      <c r="C91" s="13"/>
      <c r="D91" s="12"/>
      <c r="E91" s="18">
        <f t="shared" si="8"/>
        <v>64388.2</v>
      </c>
      <c r="F91" s="18">
        <f t="shared" si="8"/>
        <v>66465.899999999994</v>
      </c>
    </row>
    <row r="92" spans="1:6" ht="45">
      <c r="A92" s="31" t="s">
        <v>88</v>
      </c>
      <c r="B92" s="16" t="s">
        <v>87</v>
      </c>
      <c r="C92" s="15" t="s">
        <v>89</v>
      </c>
      <c r="D92" s="17"/>
      <c r="E92" s="21">
        <f t="shared" ref="E92:F92" si="9">SUM(E93+E96+E101+E107)</f>
        <v>64388.2</v>
      </c>
      <c r="F92" s="21">
        <f t="shared" si="9"/>
        <v>66465.899999999994</v>
      </c>
    </row>
    <row r="93" spans="1:6" ht="30">
      <c r="A93" s="31" t="s">
        <v>90</v>
      </c>
      <c r="B93" s="16" t="s">
        <v>87</v>
      </c>
      <c r="C93" s="15" t="s">
        <v>91</v>
      </c>
      <c r="D93" s="17"/>
      <c r="E93" s="21">
        <v>11625</v>
      </c>
      <c r="F93" s="21">
        <v>11625</v>
      </c>
    </row>
    <row r="94" spans="1:6">
      <c r="A94" s="31" t="s">
        <v>92</v>
      </c>
      <c r="B94" s="16" t="s">
        <v>87</v>
      </c>
      <c r="C94" s="15" t="s">
        <v>93</v>
      </c>
      <c r="D94" s="17"/>
      <c r="E94" s="21">
        <v>11625</v>
      </c>
      <c r="F94" s="21">
        <v>11625</v>
      </c>
    </row>
    <row r="95" spans="1:6" ht="30">
      <c r="A95" s="14" t="s">
        <v>25</v>
      </c>
      <c r="B95" s="16" t="s">
        <v>87</v>
      </c>
      <c r="C95" s="15" t="s">
        <v>93</v>
      </c>
      <c r="D95" s="17">
        <v>200</v>
      </c>
      <c r="E95" s="21">
        <v>11625</v>
      </c>
      <c r="F95" s="21">
        <v>11625</v>
      </c>
    </row>
    <row r="96" spans="1:6" ht="45">
      <c r="A96" s="14" t="s">
        <v>94</v>
      </c>
      <c r="B96" s="16" t="s">
        <v>87</v>
      </c>
      <c r="C96" s="15" t="s">
        <v>95</v>
      </c>
      <c r="D96" s="17"/>
      <c r="E96" s="21">
        <f t="shared" ref="E96:F96" si="10">SUM(E97+E99)</f>
        <v>1979</v>
      </c>
      <c r="F96" s="21">
        <f t="shared" si="10"/>
        <v>2065</v>
      </c>
    </row>
    <row r="97" spans="1:6" ht="45">
      <c r="A97" s="14" t="s">
        <v>96</v>
      </c>
      <c r="B97" s="45" t="s">
        <v>87</v>
      </c>
      <c r="C97" s="45" t="s">
        <v>97</v>
      </c>
      <c r="D97" s="45"/>
      <c r="E97" s="21">
        <v>70</v>
      </c>
      <c r="F97" s="21">
        <v>70</v>
      </c>
    </row>
    <row r="98" spans="1:6" ht="30">
      <c r="A98" s="14" t="s">
        <v>25</v>
      </c>
      <c r="B98" s="45" t="s">
        <v>87</v>
      </c>
      <c r="C98" s="45" t="s">
        <v>97</v>
      </c>
      <c r="D98" s="45" t="s">
        <v>38</v>
      </c>
      <c r="E98" s="21">
        <v>70</v>
      </c>
      <c r="F98" s="21">
        <v>70</v>
      </c>
    </row>
    <row r="99" spans="1:6" ht="30">
      <c r="A99" s="14" t="s">
        <v>98</v>
      </c>
      <c r="B99" s="16" t="s">
        <v>87</v>
      </c>
      <c r="C99" s="15" t="s">
        <v>99</v>
      </c>
      <c r="D99" s="17"/>
      <c r="E99" s="25">
        <v>1909</v>
      </c>
      <c r="F99" s="25">
        <v>1995</v>
      </c>
    </row>
    <row r="100" spans="1:6" ht="75">
      <c r="A100" s="14" t="s">
        <v>14</v>
      </c>
      <c r="B100" s="16" t="s">
        <v>87</v>
      </c>
      <c r="C100" s="15" t="s">
        <v>99</v>
      </c>
      <c r="D100" s="17">
        <v>100</v>
      </c>
      <c r="E100" s="25">
        <v>1909</v>
      </c>
      <c r="F100" s="25">
        <v>1995</v>
      </c>
    </row>
    <row r="101" spans="1:6" ht="45">
      <c r="A101" s="31" t="s">
        <v>100</v>
      </c>
      <c r="B101" s="16" t="s">
        <v>87</v>
      </c>
      <c r="C101" s="15" t="s">
        <v>101</v>
      </c>
      <c r="D101" s="17"/>
      <c r="E101" s="21">
        <f t="shared" ref="E101:F101" si="11">SUM(E102+E105)</f>
        <v>2325</v>
      </c>
      <c r="F101" s="21">
        <f t="shared" si="11"/>
        <v>2325</v>
      </c>
    </row>
    <row r="102" spans="1:6">
      <c r="A102" s="31" t="s">
        <v>102</v>
      </c>
      <c r="B102" s="16" t="s">
        <v>87</v>
      </c>
      <c r="C102" s="15" t="s">
        <v>103</v>
      </c>
      <c r="D102" s="17"/>
      <c r="E102" s="21">
        <v>2256</v>
      </c>
      <c r="F102" s="21">
        <v>2256</v>
      </c>
    </row>
    <row r="103" spans="1:6" ht="75">
      <c r="A103" s="14" t="s">
        <v>14</v>
      </c>
      <c r="B103" s="16" t="s">
        <v>87</v>
      </c>
      <c r="C103" s="15" t="s">
        <v>103</v>
      </c>
      <c r="D103" s="17">
        <v>100</v>
      </c>
      <c r="E103" s="21">
        <v>1171.8</v>
      </c>
      <c r="F103" s="21">
        <v>1171.8</v>
      </c>
    </row>
    <row r="104" spans="1:6" ht="30">
      <c r="A104" s="14" t="s">
        <v>25</v>
      </c>
      <c r="B104" s="16" t="s">
        <v>87</v>
      </c>
      <c r="C104" s="15" t="s">
        <v>103</v>
      </c>
      <c r="D104" s="17">
        <v>200</v>
      </c>
      <c r="E104" s="21">
        <v>1084.2</v>
      </c>
      <c r="F104" s="21">
        <v>1084.2</v>
      </c>
    </row>
    <row r="105" spans="1:6">
      <c r="A105" s="14" t="s">
        <v>104</v>
      </c>
      <c r="B105" s="16" t="s">
        <v>87</v>
      </c>
      <c r="C105" s="15" t="s">
        <v>105</v>
      </c>
      <c r="D105" s="17"/>
      <c r="E105" s="21">
        <v>69</v>
      </c>
      <c r="F105" s="21">
        <v>69</v>
      </c>
    </row>
    <row r="106" spans="1:6" ht="30">
      <c r="A106" s="14" t="s">
        <v>25</v>
      </c>
      <c r="B106" s="16" t="s">
        <v>87</v>
      </c>
      <c r="C106" s="15" t="s">
        <v>105</v>
      </c>
      <c r="D106" s="17">
        <v>200</v>
      </c>
      <c r="E106" s="21">
        <v>69</v>
      </c>
      <c r="F106" s="21">
        <v>69</v>
      </c>
    </row>
    <row r="107" spans="1:6" ht="75">
      <c r="A107" s="14" t="s">
        <v>106</v>
      </c>
      <c r="B107" s="16" t="s">
        <v>87</v>
      </c>
      <c r="C107" s="15" t="s">
        <v>107</v>
      </c>
      <c r="D107" s="17"/>
      <c r="E107" s="21">
        <f t="shared" ref="E107:F107" si="12">SUM(E108)</f>
        <v>48459.199999999997</v>
      </c>
      <c r="F107" s="21">
        <f t="shared" si="12"/>
        <v>50450.9</v>
      </c>
    </row>
    <row r="108" spans="1:6" ht="45">
      <c r="A108" s="19" t="s">
        <v>51</v>
      </c>
      <c r="B108" s="16" t="s">
        <v>87</v>
      </c>
      <c r="C108" s="23" t="s">
        <v>108</v>
      </c>
      <c r="D108" s="17"/>
      <c r="E108" s="21">
        <f t="shared" ref="E108:F108" si="13">SUM(E109:E111)</f>
        <v>48459.199999999997</v>
      </c>
      <c r="F108" s="21">
        <f t="shared" si="13"/>
        <v>50450.9</v>
      </c>
    </row>
    <row r="109" spans="1:6" ht="75">
      <c r="A109" s="14" t="s">
        <v>14</v>
      </c>
      <c r="B109" s="16" t="s">
        <v>87</v>
      </c>
      <c r="C109" s="23" t="s">
        <v>108</v>
      </c>
      <c r="D109" s="17">
        <v>100</v>
      </c>
      <c r="E109" s="25">
        <v>45026.7</v>
      </c>
      <c r="F109" s="25">
        <v>47018.400000000001</v>
      </c>
    </row>
    <row r="110" spans="1:6" ht="30">
      <c r="A110" s="14" t="s">
        <v>25</v>
      </c>
      <c r="B110" s="16" t="s">
        <v>87</v>
      </c>
      <c r="C110" s="23" t="s">
        <v>108</v>
      </c>
      <c r="D110" s="17">
        <v>200</v>
      </c>
      <c r="E110" s="21">
        <v>2954.3</v>
      </c>
      <c r="F110" s="21">
        <v>2954.3</v>
      </c>
    </row>
    <row r="111" spans="1:6">
      <c r="A111" s="20" t="s">
        <v>26</v>
      </c>
      <c r="B111" s="16" t="s">
        <v>87</v>
      </c>
      <c r="C111" s="23" t="s">
        <v>108</v>
      </c>
      <c r="D111" s="17">
        <v>800</v>
      </c>
      <c r="E111" s="21">
        <v>478.2</v>
      </c>
      <c r="F111" s="21">
        <v>478.2</v>
      </c>
    </row>
    <row r="112" spans="1:6">
      <c r="A112" s="32" t="s">
        <v>109</v>
      </c>
      <c r="B112" s="51" t="s">
        <v>110</v>
      </c>
      <c r="C112" s="33"/>
      <c r="D112" s="62"/>
      <c r="E112" s="24">
        <f>SUM(E119+E126+E137)+E164+E113</f>
        <v>558944.19999999995</v>
      </c>
      <c r="F112" s="24">
        <f>SUM(F119+F126+F137)+F164+F113</f>
        <v>548273</v>
      </c>
    </row>
    <row r="113" spans="1:6">
      <c r="A113" s="34" t="s">
        <v>111</v>
      </c>
      <c r="B113" s="51" t="s">
        <v>112</v>
      </c>
      <c r="C113" s="33"/>
      <c r="D113" s="62"/>
      <c r="E113" s="24">
        <f>SUM(E115)</f>
        <v>683.5</v>
      </c>
      <c r="F113" s="24">
        <f>SUM(F115)</f>
        <v>683.5</v>
      </c>
    </row>
    <row r="114" spans="1:6">
      <c r="A114" s="14" t="s">
        <v>10</v>
      </c>
      <c r="B114" s="49" t="s">
        <v>112</v>
      </c>
      <c r="C114" s="28" t="s">
        <v>11</v>
      </c>
      <c r="D114" s="62"/>
      <c r="E114" s="25">
        <f>E115</f>
        <v>683.5</v>
      </c>
      <c r="F114" s="25">
        <f>F115</f>
        <v>683.5</v>
      </c>
    </row>
    <row r="115" spans="1:6">
      <c r="A115" s="20" t="s">
        <v>33</v>
      </c>
      <c r="B115" s="49" t="s">
        <v>112</v>
      </c>
      <c r="C115" s="28" t="s">
        <v>34</v>
      </c>
      <c r="D115" s="61"/>
      <c r="E115" s="25">
        <f t="shared" ref="E115:F117" si="14">SUM(E116)</f>
        <v>683.5</v>
      </c>
      <c r="F115" s="25">
        <f t="shared" si="14"/>
        <v>683.5</v>
      </c>
    </row>
    <row r="116" spans="1:6" ht="45">
      <c r="A116" s="20" t="s">
        <v>113</v>
      </c>
      <c r="B116" s="49" t="s">
        <v>112</v>
      </c>
      <c r="C116" s="15" t="s">
        <v>114</v>
      </c>
      <c r="D116" s="61"/>
      <c r="E116" s="25">
        <f t="shared" si="14"/>
        <v>683.5</v>
      </c>
      <c r="F116" s="25">
        <f t="shared" si="14"/>
        <v>683.5</v>
      </c>
    </row>
    <row r="117" spans="1:6" ht="150">
      <c r="A117" s="53" t="s">
        <v>115</v>
      </c>
      <c r="B117" s="49" t="s">
        <v>112</v>
      </c>
      <c r="C117" s="15" t="s">
        <v>114</v>
      </c>
      <c r="D117" s="61"/>
      <c r="E117" s="25">
        <f t="shared" si="14"/>
        <v>683.5</v>
      </c>
      <c r="F117" s="25">
        <f t="shared" si="14"/>
        <v>683.5</v>
      </c>
    </row>
    <row r="118" spans="1:6" ht="30">
      <c r="A118" s="14" t="s">
        <v>25</v>
      </c>
      <c r="B118" s="49" t="s">
        <v>112</v>
      </c>
      <c r="C118" s="15" t="s">
        <v>114</v>
      </c>
      <c r="D118" s="61">
        <v>200</v>
      </c>
      <c r="E118" s="25">
        <v>683.5</v>
      </c>
      <c r="F118" s="25">
        <v>683.5</v>
      </c>
    </row>
    <row r="119" spans="1:6">
      <c r="A119" s="32" t="s">
        <v>116</v>
      </c>
      <c r="B119" s="51" t="s">
        <v>117</v>
      </c>
      <c r="C119" s="33"/>
      <c r="D119" s="62"/>
      <c r="E119" s="24">
        <f>SUM(E120)</f>
        <v>45211</v>
      </c>
      <c r="F119" s="24">
        <f>SUM(F120)</f>
        <v>25000</v>
      </c>
    </row>
    <row r="120" spans="1:6" ht="45">
      <c r="A120" s="27" t="s">
        <v>88</v>
      </c>
      <c r="B120" s="49" t="s">
        <v>117</v>
      </c>
      <c r="C120" s="28" t="s">
        <v>89</v>
      </c>
      <c r="D120" s="61"/>
      <c r="E120" s="25">
        <f>SUM(E121)</f>
        <v>45211</v>
      </c>
      <c r="F120" s="25">
        <f>SUM(F121)</f>
        <v>25000</v>
      </c>
    </row>
    <row r="121" spans="1:6" ht="45">
      <c r="A121" s="27" t="s">
        <v>118</v>
      </c>
      <c r="B121" s="49" t="s">
        <v>117</v>
      </c>
      <c r="C121" s="28" t="s">
        <v>119</v>
      </c>
      <c r="D121" s="61"/>
      <c r="E121" s="25">
        <f>SUM(E122+E124)</f>
        <v>45211</v>
      </c>
      <c r="F121" s="25">
        <f>SUM(F122+F124)</f>
        <v>25000</v>
      </c>
    </row>
    <row r="122" spans="1:6" ht="30">
      <c r="A122" s="35" t="s">
        <v>120</v>
      </c>
      <c r="B122" s="49" t="s">
        <v>117</v>
      </c>
      <c r="C122" s="28" t="s">
        <v>121</v>
      </c>
      <c r="D122" s="61"/>
      <c r="E122" s="25">
        <f>SUM(E123)</f>
        <v>20211</v>
      </c>
      <c r="F122" s="25"/>
    </row>
    <row r="123" spans="1:6" ht="45">
      <c r="A123" s="29" t="s">
        <v>122</v>
      </c>
      <c r="B123" s="49" t="s">
        <v>117</v>
      </c>
      <c r="C123" s="28" t="s">
        <v>121</v>
      </c>
      <c r="D123" s="61">
        <v>400</v>
      </c>
      <c r="E123" s="25">
        <v>20211</v>
      </c>
      <c r="F123" s="25"/>
    </row>
    <row r="124" spans="1:6" ht="49.5" customHeight="1">
      <c r="A124" s="29" t="s">
        <v>123</v>
      </c>
      <c r="B124" s="49" t="s">
        <v>117</v>
      </c>
      <c r="C124" s="28" t="s">
        <v>124</v>
      </c>
      <c r="D124" s="61"/>
      <c r="E124" s="25">
        <f>SUM(E125)</f>
        <v>25000</v>
      </c>
      <c r="F124" s="25">
        <f>SUM(F125)</f>
        <v>25000</v>
      </c>
    </row>
    <row r="125" spans="1:6" ht="45">
      <c r="A125" s="29" t="s">
        <v>122</v>
      </c>
      <c r="B125" s="49" t="s">
        <v>117</v>
      </c>
      <c r="C125" s="28" t="s">
        <v>124</v>
      </c>
      <c r="D125" s="61">
        <v>400</v>
      </c>
      <c r="E125" s="25">
        <v>25000</v>
      </c>
      <c r="F125" s="25">
        <v>25000</v>
      </c>
    </row>
    <row r="126" spans="1:6">
      <c r="A126" s="32" t="s">
        <v>125</v>
      </c>
      <c r="B126" s="51" t="s">
        <v>126</v>
      </c>
      <c r="C126" s="33"/>
      <c r="D126" s="62"/>
      <c r="E126" s="24">
        <f>SUM(E127)</f>
        <v>62421</v>
      </c>
      <c r="F126" s="24">
        <f>SUM(F127)</f>
        <v>62606.100000000006</v>
      </c>
    </row>
    <row r="127" spans="1:6" ht="37.5" customHeight="1">
      <c r="A127" s="27" t="s">
        <v>127</v>
      </c>
      <c r="B127" s="49" t="s">
        <v>126</v>
      </c>
      <c r="C127" s="28" t="s">
        <v>128</v>
      </c>
      <c r="D127" s="61"/>
      <c r="E127" s="25">
        <f>SUM(E128)</f>
        <v>62421</v>
      </c>
      <c r="F127" s="25">
        <f>SUM(F128)</f>
        <v>62606.100000000006</v>
      </c>
    </row>
    <row r="128" spans="1:6" ht="30">
      <c r="A128" s="27" t="s">
        <v>129</v>
      </c>
      <c r="B128" s="49" t="s">
        <v>126</v>
      </c>
      <c r="C128" s="28" t="s">
        <v>130</v>
      </c>
      <c r="D128" s="61"/>
      <c r="E128" s="25">
        <f>SUM(E129+E131+E133+E135)</f>
        <v>62421</v>
      </c>
      <c r="F128" s="25">
        <f>SUM(F129+F131+F133+F135)</f>
        <v>62606.100000000006</v>
      </c>
    </row>
    <row r="129" spans="1:6" ht="45">
      <c r="A129" s="29" t="s">
        <v>65</v>
      </c>
      <c r="B129" s="49" t="s">
        <v>126</v>
      </c>
      <c r="C129" s="28" t="s">
        <v>131</v>
      </c>
      <c r="D129" s="61"/>
      <c r="E129" s="25">
        <f>SUM(E130)</f>
        <v>4467.7</v>
      </c>
      <c r="F129" s="25">
        <f>SUM(F130)</f>
        <v>4652.8</v>
      </c>
    </row>
    <row r="130" spans="1:6" ht="30">
      <c r="A130" s="29" t="s">
        <v>76</v>
      </c>
      <c r="B130" s="49" t="s">
        <v>126</v>
      </c>
      <c r="C130" s="28" t="s">
        <v>131</v>
      </c>
      <c r="D130" s="61">
        <v>600</v>
      </c>
      <c r="E130" s="25">
        <v>4467.7</v>
      </c>
      <c r="F130" s="25">
        <v>4652.8</v>
      </c>
    </row>
    <row r="131" spans="1:6" ht="60">
      <c r="A131" s="27" t="s">
        <v>132</v>
      </c>
      <c r="B131" s="49" t="s">
        <v>126</v>
      </c>
      <c r="C131" s="28" t="s">
        <v>133</v>
      </c>
      <c r="D131" s="61"/>
      <c r="E131" s="25">
        <f>SUM(E132)</f>
        <v>46558.6</v>
      </c>
      <c r="F131" s="25">
        <f>SUM(F132)</f>
        <v>46558.6</v>
      </c>
    </row>
    <row r="132" spans="1:6">
      <c r="A132" s="29" t="s">
        <v>26</v>
      </c>
      <c r="B132" s="49" t="s">
        <v>126</v>
      </c>
      <c r="C132" s="28" t="s">
        <v>133</v>
      </c>
      <c r="D132" s="61">
        <v>800</v>
      </c>
      <c r="E132" s="25">
        <v>46558.6</v>
      </c>
      <c r="F132" s="25">
        <v>46558.6</v>
      </c>
    </row>
    <row r="133" spans="1:6" ht="105">
      <c r="A133" s="27" t="s">
        <v>134</v>
      </c>
      <c r="B133" s="49" t="s">
        <v>126</v>
      </c>
      <c r="C133" s="28" t="s">
        <v>135</v>
      </c>
      <c r="D133" s="61"/>
      <c r="E133" s="25">
        <f>SUM(E134)</f>
        <v>10114.700000000001</v>
      </c>
      <c r="F133" s="25">
        <f>SUM(F134)</f>
        <v>10114.700000000001</v>
      </c>
    </row>
    <row r="134" spans="1:6">
      <c r="A134" s="29" t="s">
        <v>26</v>
      </c>
      <c r="B134" s="49" t="s">
        <v>126</v>
      </c>
      <c r="C134" s="28" t="s">
        <v>135</v>
      </c>
      <c r="D134" s="61">
        <v>800</v>
      </c>
      <c r="E134" s="25">
        <v>10114.700000000001</v>
      </c>
      <c r="F134" s="25">
        <v>10114.700000000001</v>
      </c>
    </row>
    <row r="135" spans="1:6" ht="105">
      <c r="A135" s="54" t="s">
        <v>136</v>
      </c>
      <c r="B135" s="49" t="s">
        <v>126</v>
      </c>
      <c r="C135" s="28" t="s">
        <v>137</v>
      </c>
      <c r="D135" s="61"/>
      <c r="E135" s="25">
        <f>SUM(E136)</f>
        <v>1280</v>
      </c>
      <c r="F135" s="25">
        <f>SUM(F136)</f>
        <v>1280</v>
      </c>
    </row>
    <row r="136" spans="1:6">
      <c r="A136" s="29" t="s">
        <v>26</v>
      </c>
      <c r="B136" s="49" t="s">
        <v>126</v>
      </c>
      <c r="C136" s="28" t="s">
        <v>137</v>
      </c>
      <c r="D136" s="61">
        <v>800</v>
      </c>
      <c r="E136" s="25">
        <v>1280</v>
      </c>
      <c r="F136" s="25">
        <v>1280</v>
      </c>
    </row>
    <row r="137" spans="1:6">
      <c r="A137" s="32" t="s">
        <v>138</v>
      </c>
      <c r="B137" s="51" t="s">
        <v>139</v>
      </c>
      <c r="C137" s="33"/>
      <c r="D137" s="62"/>
      <c r="E137" s="24">
        <f>SUM(E138+E160)</f>
        <v>432090</v>
      </c>
      <c r="F137" s="24">
        <f>SUM(F138+F160)</f>
        <v>441964.4</v>
      </c>
    </row>
    <row r="138" spans="1:6" ht="35.25" customHeight="1">
      <c r="A138" s="27" t="s">
        <v>127</v>
      </c>
      <c r="B138" s="49" t="s">
        <v>139</v>
      </c>
      <c r="C138" s="28" t="s">
        <v>128</v>
      </c>
      <c r="D138" s="61"/>
      <c r="E138" s="25">
        <f>E139</f>
        <v>402090</v>
      </c>
      <c r="F138" s="25">
        <f>F139</f>
        <v>411964.4</v>
      </c>
    </row>
    <row r="139" spans="1:6" ht="45">
      <c r="A139" s="27" t="s">
        <v>140</v>
      </c>
      <c r="B139" s="49" t="s">
        <v>139</v>
      </c>
      <c r="C139" s="28" t="s">
        <v>141</v>
      </c>
      <c r="D139" s="61"/>
      <c r="E139" s="25">
        <f>E140+E142+E144+E146+E148+E150+E152+E154+E156+E158</f>
        <v>402090</v>
      </c>
      <c r="F139" s="25">
        <f>F140+F142+F144+F146+F148+F150+F152+F154+F156+F158</f>
        <v>411964.4</v>
      </c>
    </row>
    <row r="140" spans="1:6" ht="60">
      <c r="A140" s="29" t="s">
        <v>142</v>
      </c>
      <c r="B140" s="49" t="s">
        <v>139</v>
      </c>
      <c r="C140" s="28" t="s">
        <v>143</v>
      </c>
      <c r="D140" s="61"/>
      <c r="E140" s="25">
        <f>SUM(E141)</f>
        <v>3000</v>
      </c>
      <c r="F140" s="25">
        <f>SUM(F141)</f>
        <v>7000</v>
      </c>
    </row>
    <row r="141" spans="1:6" ht="45">
      <c r="A141" s="29" t="s">
        <v>122</v>
      </c>
      <c r="B141" s="49" t="s">
        <v>139</v>
      </c>
      <c r="C141" s="28" t="s">
        <v>143</v>
      </c>
      <c r="D141" s="61">
        <v>400</v>
      </c>
      <c r="E141" s="25">
        <v>3000</v>
      </c>
      <c r="F141" s="25">
        <v>7000</v>
      </c>
    </row>
    <row r="142" spans="1:6" ht="75">
      <c r="A142" s="29" t="s">
        <v>408</v>
      </c>
      <c r="B142" s="49" t="s">
        <v>139</v>
      </c>
      <c r="C142" s="28" t="s">
        <v>144</v>
      </c>
      <c r="D142" s="61"/>
      <c r="E142" s="25">
        <f>SUM(E143)</f>
        <v>3000</v>
      </c>
      <c r="F142" s="25">
        <f>SUM(F143)</f>
        <v>3000</v>
      </c>
    </row>
    <row r="143" spans="1:6" ht="45">
      <c r="A143" s="29" t="s">
        <v>122</v>
      </c>
      <c r="B143" s="49" t="s">
        <v>139</v>
      </c>
      <c r="C143" s="28" t="s">
        <v>144</v>
      </c>
      <c r="D143" s="61">
        <v>400</v>
      </c>
      <c r="E143" s="25">
        <v>3000</v>
      </c>
      <c r="F143" s="25">
        <v>3000</v>
      </c>
    </row>
    <row r="144" spans="1:6" ht="60">
      <c r="A144" s="27" t="s">
        <v>145</v>
      </c>
      <c r="B144" s="49" t="s">
        <v>139</v>
      </c>
      <c r="C144" s="28" t="s">
        <v>146</v>
      </c>
      <c r="D144" s="61"/>
      <c r="E144" s="25">
        <f>SUM(E145)</f>
        <v>2500</v>
      </c>
      <c r="F144" s="25"/>
    </row>
    <row r="145" spans="1:6" ht="45">
      <c r="A145" s="29" t="s">
        <v>122</v>
      </c>
      <c r="B145" s="49" t="s">
        <v>139</v>
      </c>
      <c r="C145" s="28" t="s">
        <v>146</v>
      </c>
      <c r="D145" s="61">
        <v>400</v>
      </c>
      <c r="E145" s="25">
        <v>2500</v>
      </c>
      <c r="F145" s="25"/>
    </row>
    <row r="146" spans="1:6" ht="30">
      <c r="A146" s="29" t="s">
        <v>147</v>
      </c>
      <c r="B146" s="49" t="s">
        <v>139</v>
      </c>
      <c r="C146" s="28" t="s">
        <v>148</v>
      </c>
      <c r="D146" s="61"/>
      <c r="E146" s="25">
        <f>SUM(E147)</f>
        <v>7288.8</v>
      </c>
      <c r="F146" s="25">
        <f>SUM(F147)</f>
        <v>9963.2000000000007</v>
      </c>
    </row>
    <row r="147" spans="1:6" ht="30">
      <c r="A147" s="29" t="s">
        <v>25</v>
      </c>
      <c r="B147" s="49" t="s">
        <v>139</v>
      </c>
      <c r="C147" s="28" t="s">
        <v>148</v>
      </c>
      <c r="D147" s="61">
        <v>200</v>
      </c>
      <c r="E147" s="25">
        <v>7288.8</v>
      </c>
      <c r="F147" s="25">
        <v>9963.2000000000007</v>
      </c>
    </row>
    <row r="148" spans="1:6" ht="60">
      <c r="A148" s="27" t="s">
        <v>409</v>
      </c>
      <c r="B148" s="49" t="s">
        <v>139</v>
      </c>
      <c r="C148" s="28" t="s">
        <v>149</v>
      </c>
      <c r="D148" s="61"/>
      <c r="E148" s="25"/>
      <c r="F148" s="25">
        <v>4700</v>
      </c>
    </row>
    <row r="149" spans="1:6" ht="45">
      <c r="A149" s="29" t="s">
        <v>122</v>
      </c>
      <c r="B149" s="49" t="s">
        <v>139</v>
      </c>
      <c r="C149" s="28" t="s">
        <v>149</v>
      </c>
      <c r="D149" s="61">
        <v>400</v>
      </c>
      <c r="E149" s="25"/>
      <c r="F149" s="25">
        <v>4700</v>
      </c>
    </row>
    <row r="150" spans="1:6" ht="30">
      <c r="A150" s="29" t="s">
        <v>410</v>
      </c>
      <c r="B150" s="49" t="s">
        <v>139</v>
      </c>
      <c r="C150" s="28" t="s">
        <v>150</v>
      </c>
      <c r="D150" s="61"/>
      <c r="E150" s="25"/>
      <c r="F150" s="25">
        <f>SUM(F151)</f>
        <v>1000</v>
      </c>
    </row>
    <row r="151" spans="1:6" ht="45">
      <c r="A151" s="29" t="s">
        <v>122</v>
      </c>
      <c r="B151" s="49" t="s">
        <v>139</v>
      </c>
      <c r="C151" s="28" t="s">
        <v>150</v>
      </c>
      <c r="D151" s="61">
        <v>400</v>
      </c>
      <c r="E151" s="25"/>
      <c r="F151" s="25">
        <v>1000</v>
      </c>
    </row>
    <row r="152" spans="1:6" ht="45">
      <c r="A152" s="27" t="s">
        <v>151</v>
      </c>
      <c r="B152" s="49" t="s">
        <v>139</v>
      </c>
      <c r="C152" s="28" t="s">
        <v>152</v>
      </c>
      <c r="D152" s="61"/>
      <c r="E152" s="25">
        <f>SUM(E153)</f>
        <v>327427</v>
      </c>
      <c r="F152" s="25">
        <f>SUM(F153)</f>
        <v>327427</v>
      </c>
    </row>
    <row r="153" spans="1:6">
      <c r="A153" s="29" t="s">
        <v>26</v>
      </c>
      <c r="B153" s="49" t="s">
        <v>139</v>
      </c>
      <c r="C153" s="28" t="s">
        <v>152</v>
      </c>
      <c r="D153" s="61">
        <v>800</v>
      </c>
      <c r="E153" s="25">
        <v>327427</v>
      </c>
      <c r="F153" s="25">
        <v>327427</v>
      </c>
    </row>
    <row r="154" spans="1:6" ht="60">
      <c r="A154" s="27" t="s">
        <v>153</v>
      </c>
      <c r="B154" s="49" t="s">
        <v>139</v>
      </c>
      <c r="C154" s="28" t="s">
        <v>154</v>
      </c>
      <c r="D154" s="61"/>
      <c r="E154" s="25">
        <f>SUM(E155)</f>
        <v>31427</v>
      </c>
      <c r="F154" s="25">
        <f>SUM(F155)</f>
        <v>31427</v>
      </c>
    </row>
    <row r="155" spans="1:6">
      <c r="A155" s="29" t="s">
        <v>26</v>
      </c>
      <c r="B155" s="49" t="s">
        <v>139</v>
      </c>
      <c r="C155" s="28" t="s">
        <v>154</v>
      </c>
      <c r="D155" s="61">
        <v>800</v>
      </c>
      <c r="E155" s="25">
        <v>31427</v>
      </c>
      <c r="F155" s="25">
        <v>31427</v>
      </c>
    </row>
    <row r="156" spans="1:6">
      <c r="A156" s="27" t="s">
        <v>155</v>
      </c>
      <c r="B156" s="49" t="s">
        <v>139</v>
      </c>
      <c r="C156" s="28" t="s">
        <v>156</v>
      </c>
      <c r="D156" s="61"/>
      <c r="E156" s="25">
        <f>SUM(E157)</f>
        <v>26947.200000000001</v>
      </c>
      <c r="F156" s="25">
        <f>SUM(F157)</f>
        <v>26947.200000000001</v>
      </c>
    </row>
    <row r="157" spans="1:6" ht="30">
      <c r="A157" s="29" t="s">
        <v>25</v>
      </c>
      <c r="B157" s="49" t="s">
        <v>139</v>
      </c>
      <c r="C157" s="28" t="s">
        <v>156</v>
      </c>
      <c r="D157" s="61">
        <v>200</v>
      </c>
      <c r="E157" s="25">
        <v>26947.200000000001</v>
      </c>
      <c r="F157" s="25">
        <v>26947.200000000001</v>
      </c>
    </row>
    <row r="158" spans="1:6" ht="75">
      <c r="A158" s="27" t="s">
        <v>157</v>
      </c>
      <c r="B158" s="49" t="s">
        <v>139</v>
      </c>
      <c r="C158" s="28" t="s">
        <v>158</v>
      </c>
      <c r="D158" s="61"/>
      <c r="E158" s="25">
        <f>SUM(E159)</f>
        <v>500</v>
      </c>
      <c r="F158" s="25">
        <f>SUM(F159)</f>
        <v>500</v>
      </c>
    </row>
    <row r="159" spans="1:6">
      <c r="A159" s="29" t="s">
        <v>26</v>
      </c>
      <c r="B159" s="49" t="s">
        <v>139</v>
      </c>
      <c r="C159" s="28" t="s">
        <v>158</v>
      </c>
      <c r="D159" s="61">
        <v>800</v>
      </c>
      <c r="E159" s="25">
        <v>500</v>
      </c>
      <c r="F159" s="25">
        <v>500</v>
      </c>
    </row>
    <row r="160" spans="1:6" ht="81" customHeight="1">
      <c r="A160" s="29" t="s">
        <v>159</v>
      </c>
      <c r="B160" s="49" t="s">
        <v>139</v>
      </c>
      <c r="C160" s="28" t="s">
        <v>67</v>
      </c>
      <c r="D160" s="61"/>
      <c r="E160" s="25">
        <f t="shared" ref="E160:F162" si="15">SUM(E161)</f>
        <v>30000</v>
      </c>
      <c r="F160" s="25">
        <f t="shared" si="15"/>
        <v>30000</v>
      </c>
    </row>
    <row r="161" spans="1:6" ht="30">
      <c r="A161" s="29" t="s">
        <v>160</v>
      </c>
      <c r="B161" s="49" t="s">
        <v>139</v>
      </c>
      <c r="C161" s="28" t="s">
        <v>161</v>
      </c>
      <c r="D161" s="61"/>
      <c r="E161" s="25">
        <f t="shared" si="15"/>
        <v>30000</v>
      </c>
      <c r="F161" s="25">
        <f t="shared" si="15"/>
        <v>30000</v>
      </c>
    </row>
    <row r="162" spans="1:6" ht="60">
      <c r="A162" s="29" t="s">
        <v>162</v>
      </c>
      <c r="B162" s="49" t="s">
        <v>139</v>
      </c>
      <c r="C162" s="28" t="s">
        <v>163</v>
      </c>
      <c r="D162" s="61"/>
      <c r="E162" s="25">
        <f t="shared" si="15"/>
        <v>30000</v>
      </c>
      <c r="F162" s="25">
        <f t="shared" si="15"/>
        <v>30000</v>
      </c>
    </row>
    <row r="163" spans="1:6" ht="30">
      <c r="A163" s="29" t="s">
        <v>25</v>
      </c>
      <c r="B163" s="49" t="s">
        <v>139</v>
      </c>
      <c r="C163" s="28" t="s">
        <v>163</v>
      </c>
      <c r="D163" s="61">
        <v>200</v>
      </c>
      <c r="E163" s="25">
        <v>30000</v>
      </c>
      <c r="F163" s="25">
        <v>30000</v>
      </c>
    </row>
    <row r="164" spans="1:6" ht="29.25">
      <c r="A164" s="32" t="s">
        <v>164</v>
      </c>
      <c r="B164" s="51" t="s">
        <v>165</v>
      </c>
      <c r="C164" s="33"/>
      <c r="D164" s="62"/>
      <c r="E164" s="24">
        <f>SUM(E192+E165)</f>
        <v>18538.7</v>
      </c>
      <c r="F164" s="24">
        <f>SUM(F192+F165)</f>
        <v>18019</v>
      </c>
    </row>
    <row r="165" spans="1:6" ht="38.25" customHeight="1">
      <c r="A165" s="27" t="s">
        <v>166</v>
      </c>
      <c r="B165" s="49" t="s">
        <v>165</v>
      </c>
      <c r="C165" s="28" t="s">
        <v>167</v>
      </c>
      <c r="D165" s="61"/>
      <c r="E165" s="25">
        <f>SUM(E166+E177)</f>
        <v>6188.7000000000007</v>
      </c>
      <c r="F165" s="25">
        <f>SUM(F166+F177)</f>
        <v>5669</v>
      </c>
    </row>
    <row r="166" spans="1:6" ht="30">
      <c r="A166" s="27" t="s">
        <v>168</v>
      </c>
      <c r="B166" s="49" t="s">
        <v>165</v>
      </c>
      <c r="C166" s="28" t="s">
        <v>169</v>
      </c>
      <c r="D166" s="61"/>
      <c r="E166" s="25">
        <f>SUM(E167+E169+E171+E173+E175)</f>
        <v>3288.7000000000003</v>
      </c>
      <c r="F166" s="25">
        <f>SUM(F167+F169+F171+F173+F175)</f>
        <v>2669</v>
      </c>
    </row>
    <row r="167" spans="1:6" ht="45">
      <c r="A167" s="29" t="s">
        <v>170</v>
      </c>
      <c r="B167" s="49" t="s">
        <v>165</v>
      </c>
      <c r="C167" s="28" t="s">
        <v>171</v>
      </c>
      <c r="D167" s="61"/>
      <c r="E167" s="25">
        <f>SUM(E168)</f>
        <v>1255.2</v>
      </c>
      <c r="F167" s="25"/>
    </row>
    <row r="168" spans="1:6" ht="45">
      <c r="A168" s="29" t="s">
        <v>122</v>
      </c>
      <c r="B168" s="49" t="s">
        <v>165</v>
      </c>
      <c r="C168" s="28" t="s">
        <v>171</v>
      </c>
      <c r="D168" s="61">
        <v>400</v>
      </c>
      <c r="E168" s="25">
        <v>1255.2</v>
      </c>
      <c r="F168" s="25"/>
    </row>
    <row r="169" spans="1:6" ht="45">
      <c r="A169" s="29" t="s">
        <v>172</v>
      </c>
      <c r="B169" s="49" t="s">
        <v>165</v>
      </c>
      <c r="C169" s="28" t="s">
        <v>173</v>
      </c>
      <c r="D169" s="61"/>
      <c r="E169" s="25">
        <f>SUM(E170)</f>
        <v>64.900000000000006</v>
      </c>
      <c r="F169" s="25"/>
    </row>
    <row r="170" spans="1:6" ht="45">
      <c r="A170" s="29" t="s">
        <v>122</v>
      </c>
      <c r="B170" s="49" t="s">
        <v>165</v>
      </c>
      <c r="C170" s="28" t="s">
        <v>173</v>
      </c>
      <c r="D170" s="61">
        <v>400</v>
      </c>
      <c r="E170" s="25">
        <v>64.900000000000006</v>
      </c>
      <c r="F170" s="25"/>
    </row>
    <row r="171" spans="1:6" ht="45">
      <c r="A171" s="29" t="s">
        <v>174</v>
      </c>
      <c r="B171" s="49" t="s">
        <v>165</v>
      </c>
      <c r="C171" s="28" t="s">
        <v>175</v>
      </c>
      <c r="D171" s="61"/>
      <c r="E171" s="25">
        <f>SUM(E172)</f>
        <v>43.4</v>
      </c>
      <c r="F171" s="25"/>
    </row>
    <row r="172" spans="1:6" ht="45">
      <c r="A172" s="29" t="s">
        <v>122</v>
      </c>
      <c r="B172" s="49" t="s">
        <v>165</v>
      </c>
      <c r="C172" s="28" t="s">
        <v>175</v>
      </c>
      <c r="D172" s="61">
        <v>400</v>
      </c>
      <c r="E172" s="25">
        <v>43.4</v>
      </c>
      <c r="F172" s="25"/>
    </row>
    <row r="173" spans="1:6" ht="45">
      <c r="A173" s="29" t="s">
        <v>176</v>
      </c>
      <c r="B173" s="49" t="s">
        <v>165</v>
      </c>
      <c r="C173" s="28" t="s">
        <v>177</v>
      </c>
      <c r="D173" s="61"/>
      <c r="E173" s="25">
        <f>SUM(E174)</f>
        <v>612.70000000000005</v>
      </c>
      <c r="F173" s="25">
        <f>SUM(F174)</f>
        <v>919</v>
      </c>
    </row>
    <row r="174" spans="1:6" ht="45">
      <c r="A174" s="29" t="s">
        <v>122</v>
      </c>
      <c r="B174" s="49" t="s">
        <v>165</v>
      </c>
      <c r="C174" s="28" t="s">
        <v>177</v>
      </c>
      <c r="D174" s="61">
        <v>400</v>
      </c>
      <c r="E174" s="25">
        <v>612.70000000000005</v>
      </c>
      <c r="F174" s="25">
        <v>919</v>
      </c>
    </row>
    <row r="175" spans="1:6" ht="45">
      <c r="A175" s="29" t="s">
        <v>178</v>
      </c>
      <c r="B175" s="49" t="s">
        <v>165</v>
      </c>
      <c r="C175" s="28" t="s">
        <v>179</v>
      </c>
      <c r="D175" s="61"/>
      <c r="E175" s="25">
        <f>SUM(E176)</f>
        <v>1312.5</v>
      </c>
      <c r="F175" s="25">
        <f>SUM(F176)</f>
        <v>1750</v>
      </c>
    </row>
    <row r="176" spans="1:6" ht="45">
      <c r="A176" s="29" t="s">
        <v>122</v>
      </c>
      <c r="B176" s="49" t="s">
        <v>165</v>
      </c>
      <c r="C176" s="28" t="s">
        <v>179</v>
      </c>
      <c r="D176" s="61">
        <v>400</v>
      </c>
      <c r="E176" s="25">
        <v>1312.5</v>
      </c>
      <c r="F176" s="25">
        <v>1750</v>
      </c>
    </row>
    <row r="177" spans="1:6" ht="36" customHeight="1">
      <c r="A177" s="29" t="s">
        <v>180</v>
      </c>
      <c r="B177" s="49" t="s">
        <v>165</v>
      </c>
      <c r="C177" s="28" t="s">
        <v>181</v>
      </c>
      <c r="D177" s="61"/>
      <c r="E177" s="25">
        <f>E178+E180+E182+E184+E186+E188+E190</f>
        <v>2900</v>
      </c>
      <c r="F177" s="25">
        <f>F178+F180+F182+F184+F186+F188+F190</f>
        <v>3000</v>
      </c>
    </row>
    <row r="178" spans="1:6" ht="30">
      <c r="A178" s="29" t="s">
        <v>182</v>
      </c>
      <c r="B178" s="49" t="s">
        <v>165</v>
      </c>
      <c r="C178" s="28" t="s">
        <v>183</v>
      </c>
      <c r="D178" s="61"/>
      <c r="E178" s="25">
        <f>SUM(E179)</f>
        <v>300</v>
      </c>
      <c r="F178" s="25">
        <f>SUM(F179)</f>
        <v>200</v>
      </c>
    </row>
    <row r="179" spans="1:6" ht="30">
      <c r="A179" s="29" t="s">
        <v>76</v>
      </c>
      <c r="B179" s="49" t="s">
        <v>165</v>
      </c>
      <c r="C179" s="28" t="s">
        <v>183</v>
      </c>
      <c r="D179" s="61">
        <v>600</v>
      </c>
      <c r="E179" s="25">
        <v>300</v>
      </c>
      <c r="F179" s="25">
        <v>200</v>
      </c>
    </row>
    <row r="180" spans="1:6" ht="60">
      <c r="A180" s="29" t="s">
        <v>184</v>
      </c>
      <c r="B180" s="49" t="s">
        <v>165</v>
      </c>
      <c r="C180" s="28" t="s">
        <v>185</v>
      </c>
      <c r="D180" s="61"/>
      <c r="E180" s="25">
        <f>SUM(E181)</f>
        <v>840</v>
      </c>
      <c r="F180" s="25">
        <f>SUM(F181)</f>
        <v>900</v>
      </c>
    </row>
    <row r="181" spans="1:6" ht="30">
      <c r="A181" s="29" t="s">
        <v>25</v>
      </c>
      <c r="B181" s="49" t="s">
        <v>165</v>
      </c>
      <c r="C181" s="28" t="s">
        <v>185</v>
      </c>
      <c r="D181" s="61">
        <v>200</v>
      </c>
      <c r="E181" s="25">
        <v>840</v>
      </c>
      <c r="F181" s="25">
        <v>900</v>
      </c>
    </row>
    <row r="182" spans="1:6" ht="51.75">
      <c r="A182" s="37" t="s">
        <v>186</v>
      </c>
      <c r="B182" s="59" t="s">
        <v>165</v>
      </c>
      <c r="C182" s="36" t="s">
        <v>187</v>
      </c>
      <c r="D182" s="59"/>
      <c r="E182" s="25">
        <f>E183</f>
        <v>200</v>
      </c>
      <c r="F182" s="25">
        <f t="shared" ref="F182" si="16">SUM(F183)</f>
        <v>200</v>
      </c>
    </row>
    <row r="183" spans="1:6">
      <c r="A183" s="20" t="s">
        <v>26</v>
      </c>
      <c r="B183" s="59" t="s">
        <v>165</v>
      </c>
      <c r="C183" s="36" t="s">
        <v>187</v>
      </c>
      <c r="D183" s="59" t="s">
        <v>188</v>
      </c>
      <c r="E183" s="25">
        <v>200</v>
      </c>
      <c r="F183" s="25">
        <v>200</v>
      </c>
    </row>
    <row r="184" spans="1:6" ht="30">
      <c r="A184" s="29" t="s">
        <v>189</v>
      </c>
      <c r="B184" s="49" t="s">
        <v>165</v>
      </c>
      <c r="C184" s="28" t="s">
        <v>190</v>
      </c>
      <c r="D184" s="61"/>
      <c r="E184" s="25">
        <f>SUM(E185)</f>
        <v>600</v>
      </c>
      <c r="F184" s="25">
        <f>SUM(F185)</f>
        <v>900</v>
      </c>
    </row>
    <row r="185" spans="1:6">
      <c r="A185" s="29" t="s">
        <v>26</v>
      </c>
      <c r="B185" s="49" t="s">
        <v>165</v>
      </c>
      <c r="C185" s="28" t="s">
        <v>190</v>
      </c>
      <c r="D185" s="61">
        <v>800</v>
      </c>
      <c r="E185" s="25">
        <v>600</v>
      </c>
      <c r="F185" s="25">
        <v>900</v>
      </c>
    </row>
    <row r="186" spans="1:6" ht="75">
      <c r="A186" s="29" t="s">
        <v>191</v>
      </c>
      <c r="B186" s="49" t="s">
        <v>165</v>
      </c>
      <c r="C186" s="28" t="s">
        <v>192</v>
      </c>
      <c r="D186" s="61"/>
      <c r="E186" s="25">
        <f>SUM(E187)</f>
        <v>440</v>
      </c>
      <c r="F186" s="25">
        <f>SUM(F187)</f>
        <v>250</v>
      </c>
    </row>
    <row r="187" spans="1:6">
      <c r="A187" s="29" t="s">
        <v>26</v>
      </c>
      <c r="B187" s="49" t="s">
        <v>165</v>
      </c>
      <c r="C187" s="28" t="s">
        <v>192</v>
      </c>
      <c r="D187" s="61">
        <v>800</v>
      </c>
      <c r="E187" s="25">
        <v>440</v>
      </c>
      <c r="F187" s="25">
        <v>250</v>
      </c>
    </row>
    <row r="188" spans="1:6" ht="60">
      <c r="A188" s="29" t="s">
        <v>193</v>
      </c>
      <c r="B188" s="49" t="s">
        <v>165</v>
      </c>
      <c r="C188" s="28" t="s">
        <v>194</v>
      </c>
      <c r="D188" s="61"/>
      <c r="E188" s="25">
        <f>SUM(E189)</f>
        <v>270</v>
      </c>
      <c r="F188" s="25">
        <f>SUM(F189)</f>
        <v>350</v>
      </c>
    </row>
    <row r="189" spans="1:6">
      <c r="A189" s="29" t="s">
        <v>26</v>
      </c>
      <c r="B189" s="49" t="s">
        <v>165</v>
      </c>
      <c r="C189" s="28" t="s">
        <v>194</v>
      </c>
      <c r="D189" s="61">
        <v>800</v>
      </c>
      <c r="E189" s="25">
        <v>270</v>
      </c>
      <c r="F189" s="25">
        <v>350</v>
      </c>
    </row>
    <row r="190" spans="1:6" ht="60">
      <c r="A190" s="29" t="s">
        <v>195</v>
      </c>
      <c r="B190" s="49" t="s">
        <v>165</v>
      </c>
      <c r="C190" s="28" t="s">
        <v>196</v>
      </c>
      <c r="D190" s="61"/>
      <c r="E190" s="25">
        <f>SUM(E191)</f>
        <v>250</v>
      </c>
      <c r="F190" s="25">
        <f>SUM(F191)</f>
        <v>200</v>
      </c>
    </row>
    <row r="191" spans="1:6">
      <c r="A191" s="29" t="s">
        <v>26</v>
      </c>
      <c r="B191" s="49" t="s">
        <v>165</v>
      </c>
      <c r="C191" s="28" t="s">
        <v>196</v>
      </c>
      <c r="D191" s="61">
        <v>800</v>
      </c>
      <c r="E191" s="25">
        <v>250</v>
      </c>
      <c r="F191" s="25">
        <v>200</v>
      </c>
    </row>
    <row r="192" spans="1:6" ht="75">
      <c r="A192" s="27" t="s">
        <v>197</v>
      </c>
      <c r="B192" s="49" t="s">
        <v>165</v>
      </c>
      <c r="C192" s="28" t="s">
        <v>198</v>
      </c>
      <c r="D192" s="61"/>
      <c r="E192" s="25">
        <f>SUM(E193+E195)</f>
        <v>12350</v>
      </c>
      <c r="F192" s="25">
        <f>SUM(F193+F195)</f>
        <v>12350</v>
      </c>
    </row>
    <row r="193" spans="1:6" ht="30">
      <c r="A193" s="27" t="s">
        <v>411</v>
      </c>
      <c r="B193" s="49" t="s">
        <v>165</v>
      </c>
      <c r="C193" s="28" t="s">
        <v>199</v>
      </c>
      <c r="D193" s="61"/>
      <c r="E193" s="25">
        <f>SUM(E194)</f>
        <v>4000</v>
      </c>
      <c r="F193" s="25">
        <f>SUM(F194)</f>
        <v>4000</v>
      </c>
    </row>
    <row r="194" spans="1:6" ht="30">
      <c r="A194" s="29" t="s">
        <v>25</v>
      </c>
      <c r="B194" s="49" t="s">
        <v>165</v>
      </c>
      <c r="C194" s="28" t="s">
        <v>199</v>
      </c>
      <c r="D194" s="61">
        <v>200</v>
      </c>
      <c r="E194" s="25">
        <v>4000</v>
      </c>
      <c r="F194" s="25">
        <v>4000</v>
      </c>
    </row>
    <row r="195" spans="1:6" ht="30">
      <c r="A195" s="29" t="s">
        <v>415</v>
      </c>
      <c r="B195" s="49" t="s">
        <v>165</v>
      </c>
      <c r="C195" s="28" t="s">
        <v>416</v>
      </c>
      <c r="D195" s="61"/>
      <c r="E195" s="25">
        <f>SUM(E196)</f>
        <v>8350</v>
      </c>
      <c r="F195" s="25">
        <f>SUM(F196)</f>
        <v>8350</v>
      </c>
    </row>
    <row r="196" spans="1:6" ht="30">
      <c r="A196" s="29" t="s">
        <v>25</v>
      </c>
      <c r="B196" s="49" t="s">
        <v>165</v>
      </c>
      <c r="C196" s="28" t="s">
        <v>416</v>
      </c>
      <c r="D196" s="61">
        <v>200</v>
      </c>
      <c r="E196" s="25">
        <v>8350</v>
      </c>
      <c r="F196" s="25">
        <v>8350</v>
      </c>
    </row>
    <row r="197" spans="1:6">
      <c r="A197" s="32" t="s">
        <v>200</v>
      </c>
      <c r="B197" s="51" t="s">
        <v>201</v>
      </c>
      <c r="C197" s="55"/>
      <c r="D197" s="63"/>
      <c r="E197" s="56">
        <f>E198+E218+E239+E255</f>
        <v>459597.6</v>
      </c>
      <c r="F197" s="56">
        <f>F198+F218+F239+F255</f>
        <v>497432.4</v>
      </c>
    </row>
    <row r="198" spans="1:6">
      <c r="A198" s="32" t="s">
        <v>202</v>
      </c>
      <c r="B198" s="51" t="s">
        <v>203</v>
      </c>
      <c r="C198" s="33"/>
      <c r="D198" s="62"/>
      <c r="E198" s="24">
        <f>E199+E207</f>
        <v>66766.100000000006</v>
      </c>
      <c r="F198" s="24">
        <f>F199+F207</f>
        <v>67249.399999999994</v>
      </c>
    </row>
    <row r="199" spans="1:6" ht="45">
      <c r="A199" s="27" t="s">
        <v>61</v>
      </c>
      <c r="B199" s="49" t="s">
        <v>203</v>
      </c>
      <c r="C199" s="28" t="s">
        <v>62</v>
      </c>
      <c r="D199" s="61"/>
      <c r="E199" s="25">
        <f>E200+E204</f>
        <v>4364</v>
      </c>
      <c r="F199" s="25">
        <f>F200+F204</f>
        <v>4364</v>
      </c>
    </row>
    <row r="200" spans="1:6" ht="45">
      <c r="A200" s="27" t="s">
        <v>413</v>
      </c>
      <c r="B200" s="49" t="s">
        <v>203</v>
      </c>
      <c r="C200" s="28" t="s">
        <v>204</v>
      </c>
      <c r="D200" s="61"/>
      <c r="E200" s="25">
        <f>E201</f>
        <v>3064</v>
      </c>
      <c r="F200" s="25">
        <f>F201</f>
        <v>3064</v>
      </c>
    </row>
    <row r="201" spans="1:6" ht="30">
      <c r="A201" s="27" t="s">
        <v>205</v>
      </c>
      <c r="B201" s="49" t="s">
        <v>203</v>
      </c>
      <c r="C201" s="28" t="s">
        <v>206</v>
      </c>
      <c r="D201" s="61"/>
      <c r="E201" s="25">
        <f>E202+E203</f>
        <v>3064</v>
      </c>
      <c r="F201" s="25">
        <f>F202+F203</f>
        <v>3064</v>
      </c>
    </row>
    <row r="202" spans="1:6" ht="30">
      <c r="A202" s="29" t="s">
        <v>25</v>
      </c>
      <c r="B202" s="49" t="s">
        <v>203</v>
      </c>
      <c r="C202" s="28" t="s">
        <v>206</v>
      </c>
      <c r="D202" s="61">
        <v>200</v>
      </c>
      <c r="E202" s="25">
        <v>1000</v>
      </c>
      <c r="F202" s="25">
        <v>1000</v>
      </c>
    </row>
    <row r="203" spans="1:6" ht="45">
      <c r="A203" s="29" t="s">
        <v>122</v>
      </c>
      <c r="B203" s="49" t="s">
        <v>203</v>
      </c>
      <c r="C203" s="28" t="s">
        <v>206</v>
      </c>
      <c r="D203" s="61">
        <v>400</v>
      </c>
      <c r="E203" s="25">
        <v>2064</v>
      </c>
      <c r="F203" s="25">
        <v>2064</v>
      </c>
    </row>
    <row r="204" spans="1:6" ht="60">
      <c r="A204" s="27" t="s">
        <v>63</v>
      </c>
      <c r="B204" s="49" t="s">
        <v>203</v>
      </c>
      <c r="C204" s="28" t="s">
        <v>64</v>
      </c>
      <c r="D204" s="61"/>
      <c r="E204" s="25">
        <f>SUM(E205)</f>
        <v>1300</v>
      </c>
      <c r="F204" s="25">
        <f>SUM(F205)</f>
        <v>1300</v>
      </c>
    </row>
    <row r="205" spans="1:6">
      <c r="A205" s="27" t="s">
        <v>207</v>
      </c>
      <c r="B205" s="49" t="s">
        <v>203</v>
      </c>
      <c r="C205" s="28" t="s">
        <v>208</v>
      </c>
      <c r="D205" s="61"/>
      <c r="E205" s="25">
        <f>SUM(E206)</f>
        <v>1300</v>
      </c>
      <c r="F205" s="25">
        <f>SUM(F206)</f>
        <v>1300</v>
      </c>
    </row>
    <row r="206" spans="1:6" ht="30">
      <c r="A206" s="29" t="s">
        <v>25</v>
      </c>
      <c r="B206" s="49" t="s">
        <v>203</v>
      </c>
      <c r="C206" s="28" t="s">
        <v>208</v>
      </c>
      <c r="D206" s="61">
        <v>200</v>
      </c>
      <c r="E206" s="25">
        <v>1300</v>
      </c>
      <c r="F206" s="25">
        <v>1300</v>
      </c>
    </row>
    <row r="207" spans="1:6" ht="75" customHeight="1">
      <c r="A207" s="27" t="s">
        <v>412</v>
      </c>
      <c r="B207" s="49" t="s">
        <v>203</v>
      </c>
      <c r="C207" s="28" t="s">
        <v>67</v>
      </c>
      <c r="D207" s="61"/>
      <c r="E207" s="25">
        <f>SUM(E208)+E215</f>
        <v>62402.1</v>
      </c>
      <c r="F207" s="25">
        <f>SUM(F208)+F215</f>
        <v>62885.4</v>
      </c>
    </row>
    <row r="208" spans="1:6" ht="46.5" customHeight="1">
      <c r="A208" s="27" t="s">
        <v>209</v>
      </c>
      <c r="B208" s="49" t="s">
        <v>203</v>
      </c>
      <c r="C208" s="28" t="s">
        <v>210</v>
      </c>
      <c r="D208" s="61"/>
      <c r="E208" s="25">
        <f>E209+E211+E213</f>
        <v>33312.6</v>
      </c>
      <c r="F208" s="25">
        <f>F209+F211+F213</f>
        <v>33795.9</v>
      </c>
    </row>
    <row r="209" spans="1:6" ht="66.75" customHeight="1">
      <c r="A209" s="27" t="s">
        <v>211</v>
      </c>
      <c r="B209" s="49" t="s">
        <v>203</v>
      </c>
      <c r="C209" s="28" t="s">
        <v>212</v>
      </c>
      <c r="D209" s="61"/>
      <c r="E209" s="25">
        <f>SUM(E210)</f>
        <v>26732.6</v>
      </c>
      <c r="F209" s="25">
        <f>SUM(F210)</f>
        <v>27215.9</v>
      </c>
    </row>
    <row r="210" spans="1:6" ht="24.75" customHeight="1">
      <c r="A210" s="29" t="s">
        <v>26</v>
      </c>
      <c r="B210" s="49" t="s">
        <v>203</v>
      </c>
      <c r="C210" s="28" t="s">
        <v>212</v>
      </c>
      <c r="D210" s="61">
        <v>800</v>
      </c>
      <c r="E210" s="25">
        <v>26732.6</v>
      </c>
      <c r="F210" s="25">
        <v>27215.9</v>
      </c>
    </row>
    <row r="211" spans="1:6" ht="60">
      <c r="A211" s="29" t="s">
        <v>213</v>
      </c>
      <c r="B211" s="49" t="s">
        <v>203</v>
      </c>
      <c r="C211" s="28" t="s">
        <v>214</v>
      </c>
      <c r="D211" s="61"/>
      <c r="E211" s="25">
        <f>SUM(E212)</f>
        <v>1900</v>
      </c>
      <c r="F211" s="25">
        <f>SUM(F212)</f>
        <v>1900</v>
      </c>
    </row>
    <row r="212" spans="1:6" ht="30">
      <c r="A212" s="29" t="s">
        <v>25</v>
      </c>
      <c r="B212" s="49" t="s">
        <v>203</v>
      </c>
      <c r="C212" s="28" t="s">
        <v>214</v>
      </c>
      <c r="D212" s="61">
        <v>200</v>
      </c>
      <c r="E212" s="25">
        <v>1900</v>
      </c>
      <c r="F212" s="25">
        <v>1900</v>
      </c>
    </row>
    <row r="213" spans="1:6" ht="30">
      <c r="A213" s="29" t="s">
        <v>215</v>
      </c>
      <c r="B213" s="49" t="s">
        <v>203</v>
      </c>
      <c r="C213" s="28" t="s">
        <v>216</v>
      </c>
      <c r="D213" s="61"/>
      <c r="E213" s="25">
        <f>SUM(E214)</f>
        <v>4680</v>
      </c>
      <c r="F213" s="25">
        <f>SUM(F214)</f>
        <v>4680</v>
      </c>
    </row>
    <row r="214" spans="1:6" ht="30">
      <c r="A214" s="29" t="s">
        <v>25</v>
      </c>
      <c r="B214" s="49" t="s">
        <v>203</v>
      </c>
      <c r="C214" s="28" t="s">
        <v>216</v>
      </c>
      <c r="D214" s="61">
        <v>200</v>
      </c>
      <c r="E214" s="25">
        <v>4680</v>
      </c>
      <c r="F214" s="25">
        <v>4680</v>
      </c>
    </row>
    <row r="215" spans="1:6" ht="30">
      <c r="A215" s="29" t="s">
        <v>217</v>
      </c>
      <c r="B215" s="49" t="s">
        <v>203</v>
      </c>
      <c r="C215" s="28" t="s">
        <v>218</v>
      </c>
      <c r="D215" s="61"/>
      <c r="E215" s="25">
        <f>SUM(E216)</f>
        <v>29089.5</v>
      </c>
      <c r="F215" s="25">
        <f>SUM(F216)</f>
        <v>29089.5</v>
      </c>
    </row>
    <row r="216" spans="1:6" ht="30">
      <c r="A216" s="29" t="s">
        <v>219</v>
      </c>
      <c r="B216" s="49" t="s">
        <v>203</v>
      </c>
      <c r="C216" s="28" t="s">
        <v>220</v>
      </c>
      <c r="D216" s="61"/>
      <c r="E216" s="25">
        <f>SUM(E217)</f>
        <v>29089.5</v>
      </c>
      <c r="F216" s="25">
        <f>SUM(F217)</f>
        <v>29089.5</v>
      </c>
    </row>
    <row r="217" spans="1:6" ht="30">
      <c r="A217" s="29" t="s">
        <v>25</v>
      </c>
      <c r="B217" s="49" t="s">
        <v>203</v>
      </c>
      <c r="C217" s="28" t="s">
        <v>220</v>
      </c>
      <c r="D217" s="61">
        <v>200</v>
      </c>
      <c r="E217" s="25">
        <f>11235+17854.5</f>
        <v>29089.5</v>
      </c>
      <c r="F217" s="25">
        <f>11235+17854.5</f>
        <v>29089.5</v>
      </c>
    </row>
    <row r="218" spans="1:6">
      <c r="A218" s="32" t="s">
        <v>221</v>
      </c>
      <c r="B218" s="51" t="s">
        <v>222</v>
      </c>
      <c r="C218" s="33"/>
      <c r="D218" s="62"/>
      <c r="E218" s="24">
        <f>E220+E224</f>
        <v>33196.800000000003</v>
      </c>
      <c r="F218" s="24">
        <f>F220+F224</f>
        <v>68836.5</v>
      </c>
    </row>
    <row r="219" spans="1:6">
      <c r="A219" s="14" t="s">
        <v>10</v>
      </c>
      <c r="B219" s="49" t="s">
        <v>222</v>
      </c>
      <c r="C219" s="28" t="s">
        <v>11</v>
      </c>
      <c r="D219" s="62"/>
      <c r="E219" s="25">
        <f>E220</f>
        <v>13040.8</v>
      </c>
      <c r="F219" s="25">
        <f>F220</f>
        <v>13658.1</v>
      </c>
    </row>
    <row r="220" spans="1:6">
      <c r="A220" s="20" t="s">
        <v>33</v>
      </c>
      <c r="B220" s="49" t="s">
        <v>222</v>
      </c>
      <c r="C220" s="28" t="s">
        <v>34</v>
      </c>
      <c r="D220" s="61"/>
      <c r="E220" s="25">
        <f t="shared" ref="E220:F222" si="17">SUM(E221)</f>
        <v>13040.8</v>
      </c>
      <c r="F220" s="25">
        <f t="shared" si="17"/>
        <v>13658.1</v>
      </c>
    </row>
    <row r="221" spans="1:6" ht="60">
      <c r="A221" s="20" t="s">
        <v>223</v>
      </c>
      <c r="B221" s="49" t="s">
        <v>222</v>
      </c>
      <c r="C221" s="28" t="s">
        <v>224</v>
      </c>
      <c r="D221" s="61"/>
      <c r="E221" s="25">
        <f t="shared" si="17"/>
        <v>13040.8</v>
      </c>
      <c r="F221" s="25">
        <f t="shared" si="17"/>
        <v>13658.1</v>
      </c>
    </row>
    <row r="222" spans="1:6" ht="165">
      <c r="A222" s="53" t="s">
        <v>225</v>
      </c>
      <c r="B222" s="49" t="s">
        <v>222</v>
      </c>
      <c r="C222" s="38" t="s">
        <v>224</v>
      </c>
      <c r="D222" s="61"/>
      <c r="E222" s="25">
        <f t="shared" si="17"/>
        <v>13040.8</v>
      </c>
      <c r="F222" s="25">
        <f t="shared" si="17"/>
        <v>13658.1</v>
      </c>
    </row>
    <row r="223" spans="1:6">
      <c r="A223" s="29" t="s">
        <v>26</v>
      </c>
      <c r="B223" s="49" t="s">
        <v>222</v>
      </c>
      <c r="C223" s="38" t="s">
        <v>224</v>
      </c>
      <c r="D223" s="61">
        <v>800</v>
      </c>
      <c r="E223" s="25">
        <v>13040.8</v>
      </c>
      <c r="F223" s="25">
        <v>13658.1</v>
      </c>
    </row>
    <row r="224" spans="1:6" ht="75">
      <c r="A224" s="35" t="s">
        <v>226</v>
      </c>
      <c r="B224" s="49" t="s">
        <v>222</v>
      </c>
      <c r="C224" s="28" t="s">
        <v>67</v>
      </c>
      <c r="D224" s="61"/>
      <c r="E224" s="25">
        <f>SUM(E225)</f>
        <v>20156</v>
      </c>
      <c r="F224" s="25">
        <f>SUM(F225)</f>
        <v>55178.400000000001</v>
      </c>
    </row>
    <row r="225" spans="1:6" ht="75.75" customHeight="1">
      <c r="A225" s="27" t="s">
        <v>412</v>
      </c>
      <c r="B225" s="49" t="s">
        <v>222</v>
      </c>
      <c r="C225" s="28" t="s">
        <v>67</v>
      </c>
      <c r="D225" s="61"/>
      <c r="E225" s="25">
        <f>E226</f>
        <v>20156</v>
      </c>
      <c r="F225" s="25">
        <f>F226</f>
        <v>55178.400000000001</v>
      </c>
    </row>
    <row r="226" spans="1:6" ht="53.25" customHeight="1">
      <c r="A226" s="27" t="s">
        <v>209</v>
      </c>
      <c r="B226" s="49" t="s">
        <v>222</v>
      </c>
      <c r="C226" s="28" t="s">
        <v>210</v>
      </c>
      <c r="D226" s="61"/>
      <c r="E226" s="25">
        <f>E227+E229+E231+E233+E235+E237</f>
        <v>20156</v>
      </c>
      <c r="F226" s="25">
        <f>F227+F229+F231+F233+F235+F237</f>
        <v>55178.400000000001</v>
      </c>
    </row>
    <row r="227" spans="1:6" ht="48.75" customHeight="1">
      <c r="A227" s="27" t="s">
        <v>227</v>
      </c>
      <c r="B227" s="49" t="s">
        <v>222</v>
      </c>
      <c r="C227" s="28" t="s">
        <v>228</v>
      </c>
      <c r="D227" s="61"/>
      <c r="E227" s="25">
        <f>SUM(E228)</f>
        <v>1977.6</v>
      </c>
      <c r="F227" s="25"/>
    </row>
    <row r="228" spans="1:6" ht="45">
      <c r="A228" s="29" t="s">
        <v>122</v>
      </c>
      <c r="B228" s="49" t="s">
        <v>222</v>
      </c>
      <c r="C228" s="28" t="s">
        <v>228</v>
      </c>
      <c r="D228" s="61">
        <v>400</v>
      </c>
      <c r="E228" s="25">
        <v>1977.6</v>
      </c>
      <c r="F228" s="25"/>
    </row>
    <row r="229" spans="1:6" ht="45">
      <c r="A229" s="29" t="s">
        <v>229</v>
      </c>
      <c r="B229" s="49" t="s">
        <v>222</v>
      </c>
      <c r="C229" s="28" t="s">
        <v>230</v>
      </c>
      <c r="D229" s="61"/>
      <c r="E229" s="25">
        <f>SUM(E230)</f>
        <v>1000</v>
      </c>
      <c r="F229" s="25"/>
    </row>
    <row r="230" spans="1:6" ht="45">
      <c r="A230" s="29" t="s">
        <v>122</v>
      </c>
      <c r="B230" s="49" t="s">
        <v>222</v>
      </c>
      <c r="C230" s="28" t="s">
        <v>230</v>
      </c>
      <c r="D230" s="61">
        <v>400</v>
      </c>
      <c r="E230" s="25">
        <v>1000</v>
      </c>
      <c r="F230" s="25"/>
    </row>
    <row r="231" spans="1:6" ht="45">
      <c r="A231" s="29" t="s">
        <v>231</v>
      </c>
      <c r="B231" s="49" t="s">
        <v>222</v>
      </c>
      <c r="C231" s="28" t="s">
        <v>232</v>
      </c>
      <c r="D231" s="61"/>
      <c r="E231" s="25">
        <f>SUM(E232)</f>
        <v>1000</v>
      </c>
      <c r="F231" s="25"/>
    </row>
    <row r="232" spans="1:6" ht="45">
      <c r="A232" s="29" t="s">
        <v>122</v>
      </c>
      <c r="B232" s="49" t="s">
        <v>222</v>
      </c>
      <c r="C232" s="28" t="s">
        <v>232</v>
      </c>
      <c r="D232" s="61">
        <v>400</v>
      </c>
      <c r="E232" s="25">
        <v>1000</v>
      </c>
      <c r="F232" s="25"/>
    </row>
    <row r="233" spans="1:6" ht="75">
      <c r="A233" s="29" t="s">
        <v>233</v>
      </c>
      <c r="B233" s="49" t="s">
        <v>222</v>
      </c>
      <c r="C233" s="28" t="s">
        <v>234</v>
      </c>
      <c r="D233" s="61"/>
      <c r="E233" s="25">
        <f>SUM(E234)</f>
        <v>1000</v>
      </c>
      <c r="F233" s="25">
        <f>SUM(F234)</f>
        <v>15000</v>
      </c>
    </row>
    <row r="234" spans="1:6" ht="45">
      <c r="A234" s="29" t="s">
        <v>122</v>
      </c>
      <c r="B234" s="49" t="s">
        <v>222</v>
      </c>
      <c r="C234" s="28" t="s">
        <v>234</v>
      </c>
      <c r="D234" s="61">
        <v>400</v>
      </c>
      <c r="E234" s="25">
        <v>1000</v>
      </c>
      <c r="F234" s="25">
        <v>15000</v>
      </c>
    </row>
    <row r="235" spans="1:6" ht="30">
      <c r="A235" s="29" t="s">
        <v>235</v>
      </c>
      <c r="B235" s="49" t="s">
        <v>222</v>
      </c>
      <c r="C235" s="28" t="s">
        <v>236</v>
      </c>
      <c r="D235" s="61"/>
      <c r="E235" s="25">
        <f>SUM(E236)</f>
        <v>5000</v>
      </c>
      <c r="F235" s="25">
        <f>SUM(F236)</f>
        <v>30000</v>
      </c>
    </row>
    <row r="236" spans="1:6" ht="45">
      <c r="A236" s="29" t="s">
        <v>122</v>
      </c>
      <c r="B236" s="49" t="s">
        <v>222</v>
      </c>
      <c r="C236" s="28" t="s">
        <v>236</v>
      </c>
      <c r="D236" s="61">
        <v>400</v>
      </c>
      <c r="E236" s="25">
        <v>5000</v>
      </c>
      <c r="F236" s="25">
        <v>30000</v>
      </c>
    </row>
    <row r="237" spans="1:6" ht="39" customHeight="1">
      <c r="A237" s="27" t="s">
        <v>237</v>
      </c>
      <c r="B237" s="49" t="s">
        <v>222</v>
      </c>
      <c r="C237" s="28" t="s">
        <v>238</v>
      </c>
      <c r="D237" s="61"/>
      <c r="E237" s="25">
        <f>SUM(E238)</f>
        <v>10178.4</v>
      </c>
      <c r="F237" s="25">
        <f>SUM(F238)</f>
        <v>10178.4</v>
      </c>
    </row>
    <row r="238" spans="1:6" ht="21.75" customHeight="1">
      <c r="A238" s="29" t="s">
        <v>26</v>
      </c>
      <c r="B238" s="49" t="s">
        <v>222</v>
      </c>
      <c r="C238" s="28" t="s">
        <v>238</v>
      </c>
      <c r="D238" s="61">
        <v>800</v>
      </c>
      <c r="E238" s="25">
        <v>10178.4</v>
      </c>
      <c r="F238" s="25">
        <v>10178.4</v>
      </c>
    </row>
    <row r="239" spans="1:6">
      <c r="A239" s="32" t="s">
        <v>239</v>
      </c>
      <c r="B239" s="51" t="s">
        <v>240</v>
      </c>
      <c r="C239" s="33"/>
      <c r="D239" s="62"/>
      <c r="E239" s="24">
        <f>E240+E243</f>
        <v>271926.59999999998</v>
      </c>
      <c r="F239" s="24">
        <f>F240+F243</f>
        <v>271926.59999999998</v>
      </c>
    </row>
    <row r="240" spans="1:6">
      <c r="A240" s="14" t="s">
        <v>10</v>
      </c>
      <c r="B240" s="49" t="s">
        <v>240</v>
      </c>
      <c r="C240" s="28" t="s">
        <v>11</v>
      </c>
      <c r="D240" s="61"/>
      <c r="E240" s="25">
        <f>E241</f>
        <v>16685.599999999999</v>
      </c>
      <c r="F240" s="25">
        <f>F241</f>
        <v>16685.599999999999</v>
      </c>
    </row>
    <row r="241" spans="1:6" ht="45">
      <c r="A241" s="29" t="s">
        <v>241</v>
      </c>
      <c r="B241" s="49" t="s">
        <v>240</v>
      </c>
      <c r="C241" s="28" t="s">
        <v>242</v>
      </c>
      <c r="D241" s="61"/>
      <c r="E241" s="25">
        <f>SUM(E242)</f>
        <v>16685.599999999999</v>
      </c>
      <c r="F241" s="25">
        <f>SUM(F242)</f>
        <v>16685.599999999999</v>
      </c>
    </row>
    <row r="242" spans="1:6">
      <c r="A242" s="29" t="s">
        <v>26</v>
      </c>
      <c r="B242" s="49" t="s">
        <v>240</v>
      </c>
      <c r="C242" s="28" t="s">
        <v>242</v>
      </c>
      <c r="D242" s="61">
        <v>800</v>
      </c>
      <c r="E242" s="25">
        <v>16685.599999999999</v>
      </c>
      <c r="F242" s="25">
        <v>16685.599999999999</v>
      </c>
    </row>
    <row r="243" spans="1:6" ht="80.25" customHeight="1">
      <c r="A243" s="27" t="s">
        <v>412</v>
      </c>
      <c r="B243" s="49" t="s">
        <v>240</v>
      </c>
      <c r="C243" s="28" t="s">
        <v>67</v>
      </c>
      <c r="D243" s="61"/>
      <c r="E243" s="25">
        <f>SUM(E244)</f>
        <v>255241</v>
      </c>
      <c r="F243" s="25">
        <f>SUM(F244)</f>
        <v>255241</v>
      </c>
    </row>
    <row r="244" spans="1:6" ht="33.75" customHeight="1">
      <c r="A244" s="27" t="s">
        <v>160</v>
      </c>
      <c r="B244" s="49" t="s">
        <v>240</v>
      </c>
      <c r="C244" s="28" t="s">
        <v>161</v>
      </c>
      <c r="D244" s="61"/>
      <c r="E244" s="25">
        <f>SUM(E245+E247+E249+E251+E253)</f>
        <v>255241</v>
      </c>
      <c r="F244" s="25">
        <f>SUM(F245+F247+F249+F251+F253)</f>
        <v>255241</v>
      </c>
    </row>
    <row r="245" spans="1:6" ht="30">
      <c r="A245" s="35" t="s">
        <v>243</v>
      </c>
      <c r="B245" s="49" t="s">
        <v>240</v>
      </c>
      <c r="C245" s="30" t="s">
        <v>244</v>
      </c>
      <c r="D245" s="61"/>
      <c r="E245" s="25">
        <f>SUM(E246)</f>
        <v>59669</v>
      </c>
      <c r="F245" s="25">
        <f>SUM(F246)</f>
        <v>59669</v>
      </c>
    </row>
    <row r="246" spans="1:6" ht="30">
      <c r="A246" s="29" t="s">
        <v>25</v>
      </c>
      <c r="B246" s="49" t="s">
        <v>240</v>
      </c>
      <c r="C246" s="30" t="s">
        <v>244</v>
      </c>
      <c r="D246" s="61">
        <v>200</v>
      </c>
      <c r="E246" s="25">
        <v>59669</v>
      </c>
      <c r="F246" s="25">
        <v>59669</v>
      </c>
    </row>
    <row r="247" spans="1:6" ht="60">
      <c r="A247" s="39" t="s">
        <v>245</v>
      </c>
      <c r="B247" s="49" t="s">
        <v>240</v>
      </c>
      <c r="C247" s="30" t="s">
        <v>406</v>
      </c>
      <c r="D247" s="61"/>
      <c r="E247" s="25">
        <f>SUM(E248)</f>
        <v>50000</v>
      </c>
      <c r="F247" s="25">
        <f>SUM(F248)</f>
        <v>50000</v>
      </c>
    </row>
    <row r="248" spans="1:6">
      <c r="A248" s="29" t="s">
        <v>26</v>
      </c>
      <c r="B248" s="49" t="s">
        <v>240</v>
      </c>
      <c r="C248" s="30" t="s">
        <v>406</v>
      </c>
      <c r="D248" s="61">
        <v>800</v>
      </c>
      <c r="E248" s="25">
        <v>50000</v>
      </c>
      <c r="F248" s="25">
        <v>50000</v>
      </c>
    </row>
    <row r="249" spans="1:6" ht="60">
      <c r="A249" s="27" t="s">
        <v>246</v>
      </c>
      <c r="B249" s="49" t="s">
        <v>240</v>
      </c>
      <c r="C249" s="28" t="s">
        <v>247</v>
      </c>
      <c r="D249" s="61"/>
      <c r="E249" s="25">
        <f>SUM(E250)</f>
        <v>37507</v>
      </c>
      <c r="F249" s="25">
        <f>SUM(F250)</f>
        <v>37507</v>
      </c>
    </row>
    <row r="250" spans="1:6">
      <c r="A250" s="29" t="s">
        <v>26</v>
      </c>
      <c r="B250" s="49" t="s">
        <v>240</v>
      </c>
      <c r="C250" s="28" t="s">
        <v>247</v>
      </c>
      <c r="D250" s="61">
        <v>800</v>
      </c>
      <c r="E250" s="25">
        <v>37507</v>
      </c>
      <c r="F250" s="25">
        <v>37507</v>
      </c>
    </row>
    <row r="251" spans="1:6" ht="105">
      <c r="A251" s="54" t="s">
        <v>248</v>
      </c>
      <c r="B251" s="49" t="s">
        <v>240</v>
      </c>
      <c r="C251" s="28" t="s">
        <v>249</v>
      </c>
      <c r="D251" s="61"/>
      <c r="E251" s="25">
        <f>SUM(E252)</f>
        <v>93065</v>
      </c>
      <c r="F251" s="25">
        <f>SUM(F252)</f>
        <v>93065</v>
      </c>
    </row>
    <row r="252" spans="1:6">
      <c r="A252" s="29" t="s">
        <v>26</v>
      </c>
      <c r="B252" s="49" t="s">
        <v>240</v>
      </c>
      <c r="C252" s="28" t="s">
        <v>249</v>
      </c>
      <c r="D252" s="61">
        <v>800</v>
      </c>
      <c r="E252" s="25">
        <v>93065</v>
      </c>
      <c r="F252" s="25">
        <v>93065</v>
      </c>
    </row>
    <row r="253" spans="1:6" ht="30">
      <c r="A253" s="27" t="s">
        <v>250</v>
      </c>
      <c r="B253" s="49" t="s">
        <v>240</v>
      </c>
      <c r="C253" s="28" t="s">
        <v>251</v>
      </c>
      <c r="D253" s="61"/>
      <c r="E253" s="25">
        <f>SUM(E254)</f>
        <v>15000</v>
      </c>
      <c r="F253" s="25">
        <f>SUM(F254)</f>
        <v>15000</v>
      </c>
    </row>
    <row r="254" spans="1:6" ht="30">
      <c r="A254" s="29" t="s">
        <v>25</v>
      </c>
      <c r="B254" s="49" t="s">
        <v>240</v>
      </c>
      <c r="C254" s="28" t="s">
        <v>251</v>
      </c>
      <c r="D254" s="61">
        <v>200</v>
      </c>
      <c r="E254" s="25">
        <v>15000</v>
      </c>
      <c r="F254" s="25">
        <v>15000</v>
      </c>
    </row>
    <row r="255" spans="1:6" ht="29.25">
      <c r="A255" s="9" t="s">
        <v>252</v>
      </c>
      <c r="B255" s="11" t="s">
        <v>253</v>
      </c>
      <c r="C255" s="13"/>
      <c r="D255" s="12"/>
      <c r="E255" s="18">
        <f>E256+E262</f>
        <v>87708.1</v>
      </c>
      <c r="F255" s="18">
        <f>F256+F262</f>
        <v>89419.9</v>
      </c>
    </row>
    <row r="256" spans="1:6" ht="78" customHeight="1">
      <c r="A256" s="14" t="s">
        <v>254</v>
      </c>
      <c r="B256" s="16" t="s">
        <v>253</v>
      </c>
      <c r="C256" s="15" t="s">
        <v>255</v>
      </c>
      <c r="D256" s="17"/>
      <c r="E256" s="21">
        <f>SUM(E257)</f>
        <v>33876.5</v>
      </c>
      <c r="F256" s="21">
        <f>SUM(F257)</f>
        <v>35305.9</v>
      </c>
    </row>
    <row r="257" spans="1:9" ht="75" customHeight="1">
      <c r="A257" s="14" t="s">
        <v>256</v>
      </c>
      <c r="B257" s="16" t="s">
        <v>253</v>
      </c>
      <c r="C257" s="15" t="s">
        <v>257</v>
      </c>
      <c r="D257" s="17"/>
      <c r="E257" s="21">
        <f>SUM(E258)</f>
        <v>33876.5</v>
      </c>
      <c r="F257" s="21">
        <f>SUM(F258)</f>
        <v>35305.9</v>
      </c>
    </row>
    <row r="258" spans="1:9" ht="51" customHeight="1">
      <c r="A258" s="22" t="s">
        <v>31</v>
      </c>
      <c r="B258" s="16" t="s">
        <v>253</v>
      </c>
      <c r="C258" s="15" t="s">
        <v>258</v>
      </c>
      <c r="D258" s="17"/>
      <c r="E258" s="21">
        <f>SUM(E259:E261)</f>
        <v>33876.5</v>
      </c>
      <c r="F258" s="21">
        <f>SUM(F259:F261)</f>
        <v>35305.9</v>
      </c>
    </row>
    <row r="259" spans="1:9" ht="75">
      <c r="A259" s="14" t="s">
        <v>14</v>
      </c>
      <c r="B259" s="16" t="s">
        <v>253</v>
      </c>
      <c r="C259" s="15" t="s">
        <v>258</v>
      </c>
      <c r="D259" s="17">
        <v>100</v>
      </c>
      <c r="E259" s="25">
        <v>32129.7</v>
      </c>
      <c r="F259" s="25">
        <v>33559.1</v>
      </c>
    </row>
    <row r="260" spans="1:9" ht="30">
      <c r="A260" s="14" t="s">
        <v>25</v>
      </c>
      <c r="B260" s="16" t="s">
        <v>253</v>
      </c>
      <c r="C260" s="15" t="s">
        <v>258</v>
      </c>
      <c r="D260" s="17">
        <v>200</v>
      </c>
      <c r="E260" s="21">
        <v>1676.8</v>
      </c>
      <c r="F260" s="21">
        <v>1676.8</v>
      </c>
    </row>
    <row r="261" spans="1:9">
      <c r="A261" s="20" t="s">
        <v>26</v>
      </c>
      <c r="B261" s="16" t="s">
        <v>253</v>
      </c>
      <c r="C261" s="15" t="s">
        <v>258</v>
      </c>
      <c r="D261" s="17">
        <v>800</v>
      </c>
      <c r="E261" s="21">
        <v>70</v>
      </c>
      <c r="F261" s="21">
        <v>70</v>
      </c>
    </row>
    <row r="262" spans="1:9" ht="75">
      <c r="A262" s="27" t="s">
        <v>259</v>
      </c>
      <c r="B262" s="49" t="s">
        <v>253</v>
      </c>
      <c r="C262" s="28" t="s">
        <v>198</v>
      </c>
      <c r="D262" s="61"/>
      <c r="E262" s="25">
        <f>SUM(E263)</f>
        <v>53831.6</v>
      </c>
      <c r="F262" s="25">
        <f>SUM(F263)</f>
        <v>54114</v>
      </c>
    </row>
    <row r="263" spans="1:9" ht="45">
      <c r="A263" s="29" t="s">
        <v>65</v>
      </c>
      <c r="B263" s="49" t="s">
        <v>253</v>
      </c>
      <c r="C263" s="30" t="s">
        <v>260</v>
      </c>
      <c r="D263" s="61"/>
      <c r="E263" s="25">
        <f>SUM(E264:E266)</f>
        <v>53831.6</v>
      </c>
      <c r="F263" s="25">
        <f>SUM(F264:F266)</f>
        <v>54114</v>
      </c>
    </row>
    <row r="264" spans="1:9" ht="75">
      <c r="A264" s="29" t="s">
        <v>14</v>
      </c>
      <c r="B264" s="49" t="s">
        <v>253</v>
      </c>
      <c r="C264" s="28" t="s">
        <v>260</v>
      </c>
      <c r="D264" s="61">
        <v>100</v>
      </c>
      <c r="E264" s="25">
        <v>34207.9</v>
      </c>
      <c r="F264" s="25">
        <v>34490.300000000003</v>
      </c>
    </row>
    <row r="265" spans="1:9" ht="30">
      <c r="A265" s="29" t="s">
        <v>25</v>
      </c>
      <c r="B265" s="49" t="s">
        <v>253</v>
      </c>
      <c r="C265" s="28" t="s">
        <v>260</v>
      </c>
      <c r="D265" s="61">
        <v>200</v>
      </c>
      <c r="E265" s="25">
        <v>5109.7</v>
      </c>
      <c r="F265" s="25">
        <v>5109.7</v>
      </c>
    </row>
    <row r="266" spans="1:9">
      <c r="A266" s="20" t="s">
        <v>26</v>
      </c>
      <c r="B266" s="49" t="s">
        <v>253</v>
      </c>
      <c r="C266" s="28" t="s">
        <v>260</v>
      </c>
      <c r="D266" s="61">
        <v>800</v>
      </c>
      <c r="E266" s="25">
        <v>14514</v>
      </c>
      <c r="F266" s="25">
        <v>14514</v>
      </c>
    </row>
    <row r="267" spans="1:9">
      <c r="A267" s="9" t="s">
        <v>263</v>
      </c>
      <c r="B267" s="11" t="s">
        <v>264</v>
      </c>
      <c r="C267" s="13"/>
      <c r="D267" s="12"/>
      <c r="E267" s="18">
        <f>+E268+E277+E290+E304</f>
        <v>1751669</v>
      </c>
      <c r="F267" s="18">
        <f>+F268+F277+F290+F304</f>
        <v>1620434.9000000001</v>
      </c>
    </row>
    <row r="268" spans="1:9">
      <c r="A268" s="9" t="s">
        <v>265</v>
      </c>
      <c r="B268" s="11" t="s">
        <v>266</v>
      </c>
      <c r="C268" s="13"/>
      <c r="D268" s="12"/>
      <c r="E268" s="18">
        <f>E269</f>
        <v>570334.5</v>
      </c>
      <c r="F268" s="18">
        <f>F269</f>
        <v>563834.5</v>
      </c>
    </row>
    <row r="269" spans="1:9" ht="30">
      <c r="A269" s="14" t="s">
        <v>267</v>
      </c>
      <c r="B269" s="16" t="s">
        <v>266</v>
      </c>
      <c r="C269" s="15" t="s">
        <v>268</v>
      </c>
      <c r="D269" s="17"/>
      <c r="E269" s="57">
        <f>E270</f>
        <v>570334.5</v>
      </c>
      <c r="F269" s="57">
        <f>F270</f>
        <v>563834.5</v>
      </c>
      <c r="H269" s="21"/>
      <c r="I269" s="21"/>
    </row>
    <row r="270" spans="1:9" ht="30">
      <c r="A270" s="14" t="s">
        <v>299</v>
      </c>
      <c r="B270" s="16" t="s">
        <v>266</v>
      </c>
      <c r="C270" s="15" t="s">
        <v>300</v>
      </c>
      <c r="D270" s="17"/>
      <c r="E270" s="21">
        <f>E271+E273+E275</f>
        <v>570334.5</v>
      </c>
      <c r="F270" s="21">
        <f>F271+F273+F275</f>
        <v>563834.5</v>
      </c>
    </row>
    <row r="271" spans="1:9" ht="45">
      <c r="A271" s="14" t="s">
        <v>51</v>
      </c>
      <c r="B271" s="16" t="s">
        <v>266</v>
      </c>
      <c r="C271" s="15" t="s">
        <v>270</v>
      </c>
      <c r="D271" s="17"/>
      <c r="E271" s="21">
        <v>291918.7</v>
      </c>
      <c r="F271" s="21">
        <v>291918.7</v>
      </c>
    </row>
    <row r="272" spans="1:9" ht="30">
      <c r="A272" s="14" t="s">
        <v>76</v>
      </c>
      <c r="B272" s="16" t="s">
        <v>266</v>
      </c>
      <c r="C272" s="15" t="s">
        <v>270</v>
      </c>
      <c r="D272" s="17">
        <v>600</v>
      </c>
      <c r="E272" s="21">
        <v>291918.7</v>
      </c>
      <c r="F272" s="21">
        <v>291918.7</v>
      </c>
    </row>
    <row r="273" spans="1:8" ht="30">
      <c r="A273" s="14" t="s">
        <v>301</v>
      </c>
      <c r="B273" s="16" t="s">
        <v>266</v>
      </c>
      <c r="C273" s="15" t="s">
        <v>302</v>
      </c>
      <c r="D273" s="17"/>
      <c r="E273" s="21">
        <v>6500</v>
      </c>
      <c r="F273" s="21"/>
    </row>
    <row r="274" spans="1:8" ht="45">
      <c r="A274" s="14" t="s">
        <v>122</v>
      </c>
      <c r="B274" s="16" t="s">
        <v>266</v>
      </c>
      <c r="C274" s="15" t="s">
        <v>302</v>
      </c>
      <c r="D274" s="17">
        <v>400</v>
      </c>
      <c r="E274" s="21">
        <v>6500</v>
      </c>
      <c r="F274" s="21"/>
    </row>
    <row r="275" spans="1:8" ht="120">
      <c r="A275" s="14" t="s">
        <v>271</v>
      </c>
      <c r="B275" s="16" t="s">
        <v>266</v>
      </c>
      <c r="C275" s="15" t="s">
        <v>272</v>
      </c>
      <c r="D275" s="17"/>
      <c r="E275" s="21">
        <v>271915.8</v>
      </c>
      <c r="F275" s="21">
        <v>271915.8</v>
      </c>
    </row>
    <row r="276" spans="1:8" ht="30">
      <c r="A276" s="14" t="s">
        <v>76</v>
      </c>
      <c r="B276" s="16" t="s">
        <v>266</v>
      </c>
      <c r="C276" s="15" t="s">
        <v>272</v>
      </c>
      <c r="D276" s="17" t="s">
        <v>273</v>
      </c>
      <c r="E276" s="21">
        <v>271915.8</v>
      </c>
      <c r="F276" s="21">
        <v>271915.8</v>
      </c>
      <c r="H276" s="57"/>
    </row>
    <row r="277" spans="1:8">
      <c r="A277" s="9" t="s">
        <v>274</v>
      </c>
      <c r="B277" s="11" t="s">
        <v>275</v>
      </c>
      <c r="C277" s="13"/>
      <c r="D277" s="12"/>
      <c r="E277" s="18">
        <f>E278+E286</f>
        <v>1090909.5</v>
      </c>
      <c r="F277" s="18">
        <f>F278+F286</f>
        <v>963055.60000000009</v>
      </c>
    </row>
    <row r="278" spans="1:8" ht="30">
      <c r="A278" s="14" t="s">
        <v>267</v>
      </c>
      <c r="B278" s="16" t="s">
        <v>275</v>
      </c>
      <c r="C278" s="15" t="s">
        <v>268</v>
      </c>
      <c r="D278" s="17"/>
      <c r="E278" s="21">
        <v>1032997.7</v>
      </c>
      <c r="F278" s="21">
        <v>904389.8</v>
      </c>
    </row>
    <row r="279" spans="1:8" ht="30">
      <c r="A279" s="14" t="s">
        <v>269</v>
      </c>
      <c r="B279" s="16" t="s">
        <v>275</v>
      </c>
      <c r="C279" s="15" t="s">
        <v>300</v>
      </c>
      <c r="D279" s="17"/>
      <c r="E279" s="21">
        <f>E280+E282+E284</f>
        <v>1032997.7</v>
      </c>
      <c r="F279" s="21">
        <f>F280+F282+F284</f>
        <v>904389.8</v>
      </c>
    </row>
    <row r="280" spans="1:8" ht="45">
      <c r="A280" s="14" t="s">
        <v>51</v>
      </c>
      <c r="B280" s="16" t="s">
        <v>275</v>
      </c>
      <c r="C280" s="15" t="s">
        <v>270</v>
      </c>
      <c r="D280" s="17"/>
      <c r="E280" s="21">
        <v>382637.9</v>
      </c>
      <c r="F280" s="21">
        <v>387759.7</v>
      </c>
    </row>
    <row r="281" spans="1:8" ht="30">
      <c r="A281" s="14" t="s">
        <v>76</v>
      </c>
      <c r="B281" s="16" t="s">
        <v>275</v>
      </c>
      <c r="C281" s="15" t="s">
        <v>270</v>
      </c>
      <c r="D281" s="17">
        <v>600</v>
      </c>
      <c r="E281" s="21">
        <v>382637.9</v>
      </c>
      <c r="F281" s="21">
        <v>387759.7</v>
      </c>
    </row>
    <row r="282" spans="1:8" ht="165">
      <c r="A282" s="14" t="s">
        <v>276</v>
      </c>
      <c r="B282" s="16" t="s">
        <v>275</v>
      </c>
      <c r="C282" s="15" t="s">
        <v>277</v>
      </c>
      <c r="D282" s="17"/>
      <c r="E282" s="21">
        <v>626898.1</v>
      </c>
      <c r="F282" s="21">
        <v>493168.4</v>
      </c>
    </row>
    <row r="283" spans="1:8" ht="30">
      <c r="A283" s="14" t="s">
        <v>76</v>
      </c>
      <c r="B283" s="16" t="s">
        <v>275</v>
      </c>
      <c r="C283" s="15" t="s">
        <v>277</v>
      </c>
      <c r="D283" s="17" t="s">
        <v>273</v>
      </c>
      <c r="E283" s="21">
        <v>626898.1</v>
      </c>
      <c r="F283" s="21">
        <v>493168.4</v>
      </c>
    </row>
    <row r="284" spans="1:8" ht="120">
      <c r="A284" s="14" t="s">
        <v>271</v>
      </c>
      <c r="B284" s="16" t="s">
        <v>275</v>
      </c>
      <c r="C284" s="15" t="s">
        <v>272</v>
      </c>
      <c r="D284" s="17"/>
      <c r="E284" s="21">
        <v>23461.7</v>
      </c>
      <c r="F284" s="21">
        <v>23461.7</v>
      </c>
    </row>
    <row r="285" spans="1:8" ht="30">
      <c r="A285" s="14" t="s">
        <v>76</v>
      </c>
      <c r="B285" s="16" t="s">
        <v>275</v>
      </c>
      <c r="C285" s="15" t="s">
        <v>272</v>
      </c>
      <c r="D285" s="17">
        <v>600</v>
      </c>
      <c r="E285" s="21">
        <v>23461.7</v>
      </c>
      <c r="F285" s="21">
        <v>23461.7</v>
      </c>
    </row>
    <row r="286" spans="1:8" ht="30">
      <c r="A286" s="14" t="s">
        <v>278</v>
      </c>
      <c r="B286" s="16" t="s">
        <v>275</v>
      </c>
      <c r="C286" s="15" t="s">
        <v>279</v>
      </c>
      <c r="D286" s="17"/>
      <c r="E286" s="21">
        <v>57911.8</v>
      </c>
      <c r="F286" s="21">
        <v>58665.8</v>
      </c>
    </row>
    <row r="287" spans="1:8" ht="30">
      <c r="A287" s="14" t="s">
        <v>280</v>
      </c>
      <c r="B287" s="16" t="s">
        <v>275</v>
      </c>
      <c r="C287" s="15" t="s">
        <v>281</v>
      </c>
      <c r="D287" s="17"/>
      <c r="E287" s="21">
        <v>57911.8</v>
      </c>
      <c r="F287" s="21">
        <v>58665.8</v>
      </c>
    </row>
    <row r="288" spans="1:8" ht="45">
      <c r="A288" s="14" t="s">
        <v>51</v>
      </c>
      <c r="B288" s="16" t="s">
        <v>275</v>
      </c>
      <c r="C288" s="15" t="s">
        <v>282</v>
      </c>
      <c r="D288" s="17"/>
      <c r="E288" s="21">
        <v>57911.8</v>
      </c>
      <c r="F288" s="21">
        <v>58665.8</v>
      </c>
    </row>
    <row r="289" spans="1:6" ht="30">
      <c r="A289" s="14" t="s">
        <v>76</v>
      </c>
      <c r="B289" s="16" t="s">
        <v>275</v>
      </c>
      <c r="C289" s="15" t="s">
        <v>282</v>
      </c>
      <c r="D289" s="17" t="s">
        <v>273</v>
      </c>
      <c r="E289" s="21">
        <v>57911.8</v>
      </c>
      <c r="F289" s="21">
        <v>58665.8</v>
      </c>
    </row>
    <row r="290" spans="1:6">
      <c r="A290" s="9" t="s">
        <v>283</v>
      </c>
      <c r="B290" s="11" t="s">
        <v>284</v>
      </c>
      <c r="C290" s="13"/>
      <c r="D290" s="12"/>
      <c r="E290" s="18">
        <f>+E293+E295+E299+E301+E303</f>
        <v>18413.3</v>
      </c>
      <c r="F290" s="18">
        <f>+F293+F295+F299+F301+F303</f>
        <v>18790.8</v>
      </c>
    </row>
    <row r="291" spans="1:6" ht="30">
      <c r="A291" s="14" t="s">
        <v>285</v>
      </c>
      <c r="B291" s="16" t="s">
        <v>284</v>
      </c>
      <c r="C291" s="15" t="s">
        <v>286</v>
      </c>
      <c r="D291" s="17"/>
      <c r="E291" s="21">
        <v>9580.4</v>
      </c>
      <c r="F291" s="21">
        <v>9957.9</v>
      </c>
    </row>
    <row r="292" spans="1:6" ht="30">
      <c r="A292" s="14" t="s">
        <v>287</v>
      </c>
      <c r="B292" s="16" t="s">
        <v>284</v>
      </c>
      <c r="C292" s="15" t="s">
        <v>288</v>
      </c>
      <c r="D292" s="17"/>
      <c r="E292" s="21">
        <v>183</v>
      </c>
      <c r="F292" s="21">
        <v>183</v>
      </c>
    </row>
    <row r="293" spans="1:6" ht="30">
      <c r="A293" s="14" t="s">
        <v>25</v>
      </c>
      <c r="B293" s="16" t="s">
        <v>284</v>
      </c>
      <c r="C293" s="15" t="s">
        <v>288</v>
      </c>
      <c r="D293" s="17">
        <v>200</v>
      </c>
      <c r="E293" s="21">
        <v>183</v>
      </c>
      <c r="F293" s="21">
        <v>183</v>
      </c>
    </row>
    <row r="294" spans="1:6" ht="45">
      <c r="A294" s="14" t="s">
        <v>51</v>
      </c>
      <c r="B294" s="16" t="s">
        <v>284</v>
      </c>
      <c r="C294" s="15" t="s">
        <v>289</v>
      </c>
      <c r="D294" s="17"/>
      <c r="E294" s="21">
        <v>9397.4</v>
      </c>
      <c r="F294" s="21">
        <v>9774.9</v>
      </c>
    </row>
    <row r="295" spans="1:6" ht="30">
      <c r="A295" s="14" t="s">
        <v>76</v>
      </c>
      <c r="B295" s="16" t="s">
        <v>284</v>
      </c>
      <c r="C295" s="15" t="s">
        <v>289</v>
      </c>
      <c r="D295" s="17">
        <v>600</v>
      </c>
      <c r="E295" s="21">
        <v>9397.4</v>
      </c>
      <c r="F295" s="21">
        <v>9774.9</v>
      </c>
    </row>
    <row r="296" spans="1:6" ht="30">
      <c r="A296" s="14" t="s">
        <v>267</v>
      </c>
      <c r="B296" s="16" t="s">
        <v>284</v>
      </c>
      <c r="C296" s="15" t="s">
        <v>268</v>
      </c>
      <c r="D296" s="17"/>
      <c r="E296" s="21">
        <v>8832.9</v>
      </c>
      <c r="F296" s="21">
        <v>8832.9</v>
      </c>
    </row>
    <row r="297" spans="1:6" ht="30">
      <c r="A297" s="14" t="s">
        <v>290</v>
      </c>
      <c r="B297" s="16" t="s">
        <v>284</v>
      </c>
      <c r="C297" s="15" t="s">
        <v>291</v>
      </c>
      <c r="D297" s="17"/>
      <c r="E297" s="21">
        <v>8832.9</v>
      </c>
      <c r="F297" s="21">
        <v>8832.9</v>
      </c>
    </row>
    <row r="298" spans="1:6" ht="30">
      <c r="A298" s="14" t="s">
        <v>292</v>
      </c>
      <c r="B298" s="16" t="s">
        <v>284</v>
      </c>
      <c r="C298" s="15" t="s">
        <v>293</v>
      </c>
      <c r="D298" s="17"/>
      <c r="E298" s="21">
        <v>814</v>
      </c>
      <c r="F298" s="21">
        <v>814</v>
      </c>
    </row>
    <row r="299" spans="1:6" ht="30">
      <c r="A299" s="14" t="s">
        <v>76</v>
      </c>
      <c r="B299" s="16" t="s">
        <v>284</v>
      </c>
      <c r="C299" s="15" t="s">
        <v>293</v>
      </c>
      <c r="D299" s="17">
        <v>600</v>
      </c>
      <c r="E299" s="21">
        <v>814</v>
      </c>
      <c r="F299" s="21">
        <v>814</v>
      </c>
    </row>
    <row r="300" spans="1:6" ht="45">
      <c r="A300" s="14" t="s">
        <v>51</v>
      </c>
      <c r="B300" s="16" t="s">
        <v>284</v>
      </c>
      <c r="C300" s="15" t="s">
        <v>294</v>
      </c>
      <c r="D300" s="17"/>
      <c r="E300" s="21">
        <v>748.5</v>
      </c>
      <c r="F300" s="21">
        <v>748.5</v>
      </c>
    </row>
    <row r="301" spans="1:6" ht="30">
      <c r="A301" s="14" t="s">
        <v>76</v>
      </c>
      <c r="B301" s="16" t="s">
        <v>284</v>
      </c>
      <c r="C301" s="15" t="s">
        <v>294</v>
      </c>
      <c r="D301" s="17">
        <v>600</v>
      </c>
      <c r="E301" s="21">
        <v>748.5</v>
      </c>
      <c r="F301" s="21">
        <v>748.5</v>
      </c>
    </row>
    <row r="302" spans="1:6" ht="45">
      <c r="A302" s="14" t="s">
        <v>295</v>
      </c>
      <c r="B302" s="16" t="s">
        <v>284</v>
      </c>
      <c r="C302" s="15" t="s">
        <v>296</v>
      </c>
      <c r="D302" s="17"/>
      <c r="E302" s="21">
        <v>7270.4</v>
      </c>
      <c r="F302" s="21">
        <v>7270.4</v>
      </c>
    </row>
    <row r="303" spans="1:6">
      <c r="A303" s="14" t="s">
        <v>60</v>
      </c>
      <c r="B303" s="16" t="s">
        <v>284</v>
      </c>
      <c r="C303" s="15" t="s">
        <v>296</v>
      </c>
      <c r="D303" s="17">
        <v>300</v>
      </c>
      <c r="E303" s="21">
        <v>7270.4</v>
      </c>
      <c r="F303" s="21">
        <v>7270.4</v>
      </c>
    </row>
    <row r="304" spans="1:6">
      <c r="A304" s="9" t="s">
        <v>297</v>
      </c>
      <c r="B304" s="11" t="s">
        <v>298</v>
      </c>
      <c r="C304" s="13"/>
      <c r="D304" s="12"/>
      <c r="E304" s="18">
        <f>E305</f>
        <v>72011.700000000012</v>
      </c>
      <c r="F304" s="18">
        <f>F305</f>
        <v>74754</v>
      </c>
    </row>
    <row r="305" spans="1:6" ht="30">
      <c r="A305" s="14" t="s">
        <v>267</v>
      </c>
      <c r="B305" s="16" t="s">
        <v>298</v>
      </c>
      <c r="C305" s="15" t="s">
        <v>268</v>
      </c>
      <c r="D305" s="17"/>
      <c r="E305" s="21">
        <f>E310+E306</f>
        <v>72011.700000000012</v>
      </c>
      <c r="F305" s="21">
        <f>F310+F306</f>
        <v>74754</v>
      </c>
    </row>
    <row r="306" spans="1:6" ht="30">
      <c r="A306" s="14" t="s">
        <v>290</v>
      </c>
      <c r="B306" s="16" t="s">
        <v>298</v>
      </c>
      <c r="C306" s="15" t="s">
        <v>291</v>
      </c>
      <c r="D306" s="17"/>
      <c r="E306" s="21">
        <v>5857.0999999999995</v>
      </c>
      <c r="F306" s="21">
        <v>5857.0999999999995</v>
      </c>
    </row>
    <row r="307" spans="1:6" ht="90">
      <c r="A307" s="14" t="s">
        <v>303</v>
      </c>
      <c r="B307" s="16" t="s">
        <v>298</v>
      </c>
      <c r="C307" s="15" t="s">
        <v>304</v>
      </c>
      <c r="D307" s="17"/>
      <c r="E307" s="21">
        <v>5857.0999999999995</v>
      </c>
      <c r="F307" s="21">
        <v>5857.0999999999995</v>
      </c>
    </row>
    <row r="308" spans="1:6" ht="75">
      <c r="A308" s="14" t="s">
        <v>14</v>
      </c>
      <c r="B308" s="16" t="s">
        <v>298</v>
      </c>
      <c r="C308" s="15" t="s">
        <v>304</v>
      </c>
      <c r="D308" s="17">
        <v>100</v>
      </c>
      <c r="E308" s="21">
        <v>5374.2</v>
      </c>
      <c r="F308" s="21">
        <v>5374.2</v>
      </c>
    </row>
    <row r="309" spans="1:6" ht="30">
      <c r="A309" s="14" t="s">
        <v>25</v>
      </c>
      <c r="B309" s="16" t="s">
        <v>298</v>
      </c>
      <c r="C309" s="15" t="s">
        <v>304</v>
      </c>
      <c r="D309" s="17">
        <v>200</v>
      </c>
      <c r="E309" s="21">
        <v>482.9</v>
      </c>
      <c r="F309" s="21">
        <v>482.9</v>
      </c>
    </row>
    <row r="310" spans="1:6" ht="60">
      <c r="A310" s="14" t="s">
        <v>305</v>
      </c>
      <c r="B310" s="16" t="s">
        <v>298</v>
      </c>
      <c r="C310" s="15" t="s">
        <v>306</v>
      </c>
      <c r="D310" s="17"/>
      <c r="E310" s="21">
        <v>66154.600000000006</v>
      </c>
      <c r="F310" s="21">
        <v>68896.899999999994</v>
      </c>
    </row>
    <row r="311" spans="1:6" ht="45">
      <c r="A311" s="14" t="s">
        <v>31</v>
      </c>
      <c r="B311" s="16" t="s">
        <v>298</v>
      </c>
      <c r="C311" s="15" t="s">
        <v>307</v>
      </c>
      <c r="D311" s="17"/>
      <c r="E311" s="21">
        <v>20751.699999999997</v>
      </c>
      <c r="F311" s="21">
        <v>21604.5</v>
      </c>
    </row>
    <row r="312" spans="1:6" ht="75">
      <c r="A312" s="14" t="s">
        <v>14</v>
      </c>
      <c r="B312" s="16" t="s">
        <v>298</v>
      </c>
      <c r="C312" s="15" t="s">
        <v>307</v>
      </c>
      <c r="D312" s="17">
        <v>100</v>
      </c>
      <c r="E312" s="21">
        <v>19197.599999999999</v>
      </c>
      <c r="F312" s="21">
        <v>20050.400000000001</v>
      </c>
    </row>
    <row r="313" spans="1:6" ht="30">
      <c r="A313" s="14" t="s">
        <v>25</v>
      </c>
      <c r="B313" s="16" t="s">
        <v>298</v>
      </c>
      <c r="C313" s="15" t="s">
        <v>307</v>
      </c>
      <c r="D313" s="17">
        <v>200</v>
      </c>
      <c r="E313" s="21">
        <v>1331.3</v>
      </c>
      <c r="F313" s="21">
        <v>1331.3</v>
      </c>
    </row>
    <row r="314" spans="1:6">
      <c r="A314" s="14" t="s">
        <v>26</v>
      </c>
      <c r="B314" s="16" t="s">
        <v>298</v>
      </c>
      <c r="C314" s="15" t="s">
        <v>307</v>
      </c>
      <c r="D314" s="17">
        <v>800</v>
      </c>
      <c r="E314" s="21">
        <v>222.8</v>
      </c>
      <c r="F314" s="21">
        <v>222.8</v>
      </c>
    </row>
    <row r="315" spans="1:6" ht="45">
      <c r="A315" s="14" t="s">
        <v>51</v>
      </c>
      <c r="B315" s="16" t="s">
        <v>298</v>
      </c>
      <c r="C315" s="15" t="s">
        <v>308</v>
      </c>
      <c r="D315" s="17"/>
      <c r="E315" s="21">
        <v>45402.9</v>
      </c>
      <c r="F315" s="21">
        <v>47292.4</v>
      </c>
    </row>
    <row r="316" spans="1:6" ht="75">
      <c r="A316" s="14" t="s">
        <v>14</v>
      </c>
      <c r="B316" s="16" t="s">
        <v>298</v>
      </c>
      <c r="C316" s="15" t="s">
        <v>308</v>
      </c>
      <c r="D316" s="17">
        <v>100</v>
      </c>
      <c r="E316" s="21">
        <v>38223.1</v>
      </c>
      <c r="F316" s="21">
        <v>39923.1</v>
      </c>
    </row>
    <row r="317" spans="1:6" ht="30">
      <c r="A317" s="14" t="s">
        <v>25</v>
      </c>
      <c r="B317" s="16" t="s">
        <v>298</v>
      </c>
      <c r="C317" s="15" t="s">
        <v>308</v>
      </c>
      <c r="D317" s="17">
        <v>200</v>
      </c>
      <c r="E317" s="21">
        <v>2479.4</v>
      </c>
      <c r="F317" s="21">
        <v>2479.4</v>
      </c>
    </row>
    <row r="318" spans="1:6" ht="30">
      <c r="A318" s="14" t="s">
        <v>76</v>
      </c>
      <c r="B318" s="16" t="s">
        <v>298</v>
      </c>
      <c r="C318" s="15" t="s">
        <v>308</v>
      </c>
      <c r="D318" s="17">
        <v>600</v>
      </c>
      <c r="E318" s="21">
        <v>4697</v>
      </c>
      <c r="F318" s="21">
        <v>4886.5</v>
      </c>
    </row>
    <row r="319" spans="1:6">
      <c r="A319" s="14" t="s">
        <v>26</v>
      </c>
      <c r="B319" s="16" t="s">
        <v>298</v>
      </c>
      <c r="C319" s="15" t="s">
        <v>308</v>
      </c>
      <c r="D319" s="17">
        <v>800</v>
      </c>
      <c r="E319" s="21">
        <v>3.4</v>
      </c>
      <c r="F319" s="21">
        <v>3.4</v>
      </c>
    </row>
    <row r="320" spans="1:6">
      <c r="A320" s="9" t="s">
        <v>309</v>
      </c>
      <c r="B320" s="11" t="s">
        <v>310</v>
      </c>
      <c r="C320" s="40"/>
      <c r="D320" s="12"/>
      <c r="E320" s="18">
        <f t="shared" ref="E320:F320" si="18">SUM(E321+E329)</f>
        <v>163710.20000000001</v>
      </c>
      <c r="F320" s="18">
        <f t="shared" si="18"/>
        <v>165790.39999999997</v>
      </c>
    </row>
    <row r="321" spans="1:6">
      <c r="A321" s="9" t="s">
        <v>311</v>
      </c>
      <c r="B321" s="11" t="s">
        <v>312</v>
      </c>
      <c r="C321" s="13"/>
      <c r="D321" s="12"/>
      <c r="E321" s="18">
        <f>+E325+E328</f>
        <v>136950.6</v>
      </c>
      <c r="F321" s="18">
        <f>+F325+F328</f>
        <v>138116.69999999998</v>
      </c>
    </row>
    <row r="322" spans="1:6" ht="30">
      <c r="A322" s="20" t="s">
        <v>278</v>
      </c>
      <c r="B322" s="16" t="s">
        <v>312</v>
      </c>
      <c r="C322" s="41" t="s">
        <v>279</v>
      </c>
      <c r="D322" s="17"/>
      <c r="E322" s="21">
        <f t="shared" ref="E322:F322" si="19">SUM(E323+E326)</f>
        <v>136950.6</v>
      </c>
      <c r="F322" s="21">
        <f t="shared" si="19"/>
        <v>138116.69999999998</v>
      </c>
    </row>
    <row r="323" spans="1:6">
      <c r="A323" s="14" t="s">
        <v>313</v>
      </c>
      <c r="B323" s="16" t="s">
        <v>312</v>
      </c>
      <c r="C323" s="41" t="s">
        <v>314</v>
      </c>
      <c r="D323" s="17"/>
      <c r="E323" s="25">
        <v>27546</v>
      </c>
      <c r="F323" s="25">
        <v>27624.3</v>
      </c>
    </row>
    <row r="324" spans="1:6" ht="45">
      <c r="A324" s="19" t="s">
        <v>51</v>
      </c>
      <c r="B324" s="16" t="s">
        <v>312</v>
      </c>
      <c r="C324" s="41" t="s">
        <v>315</v>
      </c>
      <c r="D324" s="17"/>
      <c r="E324" s="25">
        <v>27546</v>
      </c>
      <c r="F324" s="25">
        <v>27624.3</v>
      </c>
    </row>
    <row r="325" spans="1:6" ht="30">
      <c r="A325" s="14" t="s">
        <v>76</v>
      </c>
      <c r="B325" s="16" t="s">
        <v>312</v>
      </c>
      <c r="C325" s="41" t="s">
        <v>315</v>
      </c>
      <c r="D325" s="17">
        <v>600</v>
      </c>
      <c r="E325" s="25">
        <v>27546</v>
      </c>
      <c r="F325" s="25">
        <v>27624.3</v>
      </c>
    </row>
    <row r="326" spans="1:6" ht="30">
      <c r="A326" s="14" t="s">
        <v>316</v>
      </c>
      <c r="B326" s="16" t="s">
        <v>312</v>
      </c>
      <c r="C326" s="15" t="s">
        <v>317</v>
      </c>
      <c r="D326" s="15"/>
      <c r="E326" s="25">
        <v>109404.6</v>
      </c>
      <c r="F326" s="25">
        <v>110492.4</v>
      </c>
    </row>
    <row r="327" spans="1:6" ht="45">
      <c r="A327" s="19" t="s">
        <v>51</v>
      </c>
      <c r="B327" s="16" t="s">
        <v>312</v>
      </c>
      <c r="C327" s="15" t="s">
        <v>318</v>
      </c>
      <c r="D327" s="15"/>
      <c r="E327" s="25">
        <v>109404.6</v>
      </c>
      <c r="F327" s="25">
        <v>110492.4</v>
      </c>
    </row>
    <row r="328" spans="1:6" ht="30">
      <c r="A328" s="14" t="s">
        <v>76</v>
      </c>
      <c r="B328" s="16" t="s">
        <v>312</v>
      </c>
      <c r="C328" s="15" t="s">
        <v>318</v>
      </c>
      <c r="D328" s="17">
        <v>600</v>
      </c>
      <c r="E328" s="25">
        <v>109404.6</v>
      </c>
      <c r="F328" s="25">
        <v>110492.4</v>
      </c>
    </row>
    <row r="329" spans="1:6" ht="29.25">
      <c r="A329" s="9" t="s">
        <v>319</v>
      </c>
      <c r="B329" s="11" t="s">
        <v>320</v>
      </c>
      <c r="C329" s="13"/>
      <c r="D329" s="13"/>
      <c r="E329" s="42">
        <f>+E333+E336+E337+E338+E340+E342+E343</f>
        <v>26759.599999999999</v>
      </c>
      <c r="F329" s="42">
        <f>+F333+F336+F337+F338+F340+F342+F343</f>
        <v>27673.699999999997</v>
      </c>
    </row>
    <row r="330" spans="1:6" ht="30">
      <c r="A330" s="20" t="s">
        <v>278</v>
      </c>
      <c r="B330" s="16" t="s">
        <v>320</v>
      </c>
      <c r="C330" s="15" t="s">
        <v>279</v>
      </c>
      <c r="D330" s="15"/>
      <c r="E330" s="43">
        <f t="shared" ref="E330:F330" si="20">SUM(E331+E334)</f>
        <v>26759.599999999999</v>
      </c>
      <c r="F330" s="43">
        <f t="shared" si="20"/>
        <v>27673.699999999997</v>
      </c>
    </row>
    <row r="331" spans="1:6">
      <c r="A331" s="44" t="s">
        <v>321</v>
      </c>
      <c r="B331" s="45" t="s">
        <v>320</v>
      </c>
      <c r="C331" s="45" t="s">
        <v>322</v>
      </c>
      <c r="D331" s="15"/>
      <c r="E331" s="43">
        <v>434</v>
      </c>
      <c r="F331" s="43">
        <v>434</v>
      </c>
    </row>
    <row r="332" spans="1:6" ht="30">
      <c r="A332" s="14" t="s">
        <v>323</v>
      </c>
      <c r="B332" s="45" t="s">
        <v>320</v>
      </c>
      <c r="C332" s="45" t="s">
        <v>324</v>
      </c>
      <c r="D332" s="45"/>
      <c r="E332" s="46">
        <v>434</v>
      </c>
      <c r="F332" s="46">
        <v>434</v>
      </c>
    </row>
    <row r="333" spans="1:6" ht="30">
      <c r="A333" s="14" t="s">
        <v>25</v>
      </c>
      <c r="B333" s="45" t="s">
        <v>320</v>
      </c>
      <c r="C333" s="45" t="s">
        <v>324</v>
      </c>
      <c r="D333" s="15" t="s">
        <v>38</v>
      </c>
      <c r="E333" s="46">
        <v>434</v>
      </c>
      <c r="F333" s="46">
        <v>434</v>
      </c>
    </row>
    <row r="334" spans="1:6" ht="60">
      <c r="A334" s="14" t="s">
        <v>325</v>
      </c>
      <c r="B334" s="16" t="s">
        <v>320</v>
      </c>
      <c r="C334" s="15" t="s">
        <v>326</v>
      </c>
      <c r="D334" s="15"/>
      <c r="E334" s="47">
        <f t="shared" ref="E334:F334" si="21">SUM(E335+E339+E341)</f>
        <v>26325.599999999999</v>
      </c>
      <c r="F334" s="47">
        <f t="shared" si="21"/>
        <v>27239.699999999997</v>
      </c>
    </row>
    <row r="335" spans="1:6" ht="45">
      <c r="A335" s="22" t="s">
        <v>31</v>
      </c>
      <c r="B335" s="16" t="s">
        <v>320</v>
      </c>
      <c r="C335" s="15" t="s">
        <v>327</v>
      </c>
      <c r="D335" s="15"/>
      <c r="E335" s="48">
        <f t="shared" ref="E335:F335" si="22">SUM(E336:E338)</f>
        <v>6219.3</v>
      </c>
      <c r="F335" s="48">
        <f t="shared" si="22"/>
        <v>6481.4</v>
      </c>
    </row>
    <row r="336" spans="1:6" ht="75">
      <c r="A336" s="14" t="s">
        <v>14</v>
      </c>
      <c r="B336" s="16" t="s">
        <v>320</v>
      </c>
      <c r="C336" s="15" t="s">
        <v>327</v>
      </c>
      <c r="D336" s="15" t="s">
        <v>37</v>
      </c>
      <c r="E336" s="25">
        <v>5893.8</v>
      </c>
      <c r="F336" s="25">
        <v>6155.9</v>
      </c>
    </row>
    <row r="337" spans="1:6" ht="30">
      <c r="A337" s="14" t="s">
        <v>25</v>
      </c>
      <c r="B337" s="16" t="s">
        <v>320</v>
      </c>
      <c r="C337" s="15" t="s">
        <v>327</v>
      </c>
      <c r="D337" s="15" t="s">
        <v>38</v>
      </c>
      <c r="E337" s="21">
        <v>324.5</v>
      </c>
      <c r="F337" s="21">
        <v>324.5</v>
      </c>
    </row>
    <row r="338" spans="1:6">
      <c r="A338" s="20" t="s">
        <v>26</v>
      </c>
      <c r="B338" s="16" t="s">
        <v>320</v>
      </c>
      <c r="C338" s="15" t="s">
        <v>327</v>
      </c>
      <c r="D338" s="15" t="s">
        <v>188</v>
      </c>
      <c r="E338" s="21">
        <v>1</v>
      </c>
      <c r="F338" s="21">
        <v>1</v>
      </c>
    </row>
    <row r="339" spans="1:6" ht="45">
      <c r="A339" s="19" t="s">
        <v>51</v>
      </c>
      <c r="B339" s="16" t="s">
        <v>320</v>
      </c>
      <c r="C339" s="15" t="s">
        <v>328</v>
      </c>
      <c r="D339" s="15"/>
      <c r="E339" s="25">
        <v>15658.3</v>
      </c>
      <c r="F339" s="25">
        <v>16310.3</v>
      </c>
    </row>
    <row r="340" spans="1:6" ht="30">
      <c r="A340" s="14" t="s">
        <v>76</v>
      </c>
      <c r="B340" s="16" t="s">
        <v>320</v>
      </c>
      <c r="C340" s="15" t="s">
        <v>328</v>
      </c>
      <c r="D340" s="15" t="s">
        <v>273</v>
      </c>
      <c r="E340" s="25">
        <v>15658.3</v>
      </c>
      <c r="F340" s="25">
        <v>16310.3</v>
      </c>
    </row>
    <row r="341" spans="1:6" ht="30">
      <c r="A341" s="19" t="s">
        <v>329</v>
      </c>
      <c r="B341" s="16" t="s">
        <v>320</v>
      </c>
      <c r="C341" s="15" t="s">
        <v>330</v>
      </c>
      <c r="D341" s="17"/>
      <c r="E341" s="21">
        <f t="shared" ref="E341:F341" si="23">SUM(E342:E343)</f>
        <v>4448</v>
      </c>
      <c r="F341" s="21">
        <f t="shared" si="23"/>
        <v>4448</v>
      </c>
    </row>
    <row r="342" spans="1:6">
      <c r="A342" s="14" t="s">
        <v>60</v>
      </c>
      <c r="B342" s="16" t="s">
        <v>320</v>
      </c>
      <c r="C342" s="15" t="s">
        <v>330</v>
      </c>
      <c r="D342" s="17">
        <v>300</v>
      </c>
      <c r="E342" s="21">
        <v>516</v>
      </c>
      <c r="F342" s="21">
        <v>516</v>
      </c>
    </row>
    <row r="343" spans="1:6" ht="30">
      <c r="A343" s="14" t="s">
        <v>76</v>
      </c>
      <c r="B343" s="16" t="s">
        <v>320</v>
      </c>
      <c r="C343" s="15" t="s">
        <v>330</v>
      </c>
      <c r="D343" s="17">
        <v>600</v>
      </c>
      <c r="E343" s="21">
        <v>3932</v>
      </c>
      <c r="F343" s="21">
        <v>3932</v>
      </c>
    </row>
    <row r="344" spans="1:6">
      <c r="A344" s="9" t="s">
        <v>331</v>
      </c>
      <c r="B344" s="11" t="s">
        <v>332</v>
      </c>
      <c r="C344" s="13"/>
      <c r="D344" s="12"/>
      <c r="E344" s="18">
        <f>+E345+E349+E368</f>
        <v>135543.6</v>
      </c>
      <c r="F344" s="18">
        <f>+F345+F349+F368</f>
        <v>135776.6</v>
      </c>
    </row>
    <row r="345" spans="1:6">
      <c r="A345" s="9" t="s">
        <v>333</v>
      </c>
      <c r="B345" s="11" t="s">
        <v>334</v>
      </c>
      <c r="C345" s="13"/>
      <c r="D345" s="12"/>
      <c r="E345" s="18">
        <v>7190.4</v>
      </c>
      <c r="F345" s="18">
        <v>7190.4</v>
      </c>
    </row>
    <row r="346" spans="1:6">
      <c r="A346" s="14" t="s">
        <v>10</v>
      </c>
      <c r="B346" s="16" t="s">
        <v>334</v>
      </c>
      <c r="C346" s="15" t="s">
        <v>11</v>
      </c>
      <c r="D346" s="17"/>
      <c r="E346" s="21">
        <v>7190.4</v>
      </c>
      <c r="F346" s="21">
        <v>7190.4</v>
      </c>
    </row>
    <row r="347" spans="1:6">
      <c r="A347" s="14" t="s">
        <v>335</v>
      </c>
      <c r="B347" s="16" t="s">
        <v>334</v>
      </c>
      <c r="C347" s="15" t="s">
        <v>336</v>
      </c>
      <c r="D347" s="17"/>
      <c r="E347" s="21">
        <v>7190.4</v>
      </c>
      <c r="F347" s="21">
        <v>7190.4</v>
      </c>
    </row>
    <row r="348" spans="1:6">
      <c r="A348" s="14" t="s">
        <v>60</v>
      </c>
      <c r="B348" s="16" t="s">
        <v>334</v>
      </c>
      <c r="C348" s="15" t="s">
        <v>336</v>
      </c>
      <c r="D348" s="17">
        <v>300</v>
      </c>
      <c r="E348" s="21">
        <v>7190.4</v>
      </c>
      <c r="F348" s="21">
        <v>7190.4</v>
      </c>
    </row>
    <row r="349" spans="1:6">
      <c r="A349" s="9" t="s">
        <v>337</v>
      </c>
      <c r="B349" s="11">
        <v>1003</v>
      </c>
      <c r="C349" s="13"/>
      <c r="D349" s="12"/>
      <c r="E349" s="18">
        <f>+E352+E354+E356+E358+E360+E364+E367</f>
        <v>13709.2</v>
      </c>
      <c r="F349" s="18">
        <f>+F352+F354+F356+F358+F360+F364+F367</f>
        <v>13916.4</v>
      </c>
    </row>
    <row r="350" spans="1:6">
      <c r="A350" s="14" t="s">
        <v>10</v>
      </c>
      <c r="B350" s="16" t="s">
        <v>338</v>
      </c>
      <c r="C350" s="15" t="s">
        <v>11</v>
      </c>
      <c r="D350" s="17"/>
      <c r="E350" s="21">
        <f>E351+E353+E355+E357+E359</f>
        <v>6709.2000000000007</v>
      </c>
      <c r="F350" s="21">
        <f>F351+F353+F355+F357+F359</f>
        <v>6916.4</v>
      </c>
    </row>
    <row r="351" spans="1:6" ht="30">
      <c r="A351" s="14" t="s">
        <v>339</v>
      </c>
      <c r="B351" s="16" t="s">
        <v>338</v>
      </c>
      <c r="C351" s="15" t="s">
        <v>340</v>
      </c>
      <c r="D351" s="17"/>
      <c r="E351" s="25">
        <v>1610.4</v>
      </c>
      <c r="F351" s="25">
        <v>1754.4</v>
      </c>
    </row>
    <row r="352" spans="1:6">
      <c r="A352" s="14" t="s">
        <v>60</v>
      </c>
      <c r="B352" s="16" t="s">
        <v>338</v>
      </c>
      <c r="C352" s="15" t="s">
        <v>340</v>
      </c>
      <c r="D352" s="17">
        <v>300</v>
      </c>
      <c r="E352" s="25">
        <v>1610.4</v>
      </c>
      <c r="F352" s="25">
        <v>1754.4</v>
      </c>
    </row>
    <row r="353" spans="1:8" ht="45">
      <c r="A353" s="14" t="s">
        <v>341</v>
      </c>
      <c r="B353" s="16" t="s">
        <v>338</v>
      </c>
      <c r="C353" s="15" t="s">
        <v>342</v>
      </c>
      <c r="D353" s="17"/>
      <c r="E353" s="25">
        <v>3276.8</v>
      </c>
      <c r="F353" s="25">
        <v>3340</v>
      </c>
    </row>
    <row r="354" spans="1:8">
      <c r="A354" s="14" t="s">
        <v>60</v>
      </c>
      <c r="B354" s="16" t="s">
        <v>338</v>
      </c>
      <c r="C354" s="15" t="s">
        <v>342</v>
      </c>
      <c r="D354" s="17">
        <v>300</v>
      </c>
      <c r="E354" s="25">
        <v>3276.8</v>
      </c>
      <c r="F354" s="25">
        <v>3340</v>
      </c>
    </row>
    <row r="355" spans="1:8" ht="46.5" customHeight="1">
      <c r="A355" s="19" t="s">
        <v>343</v>
      </c>
      <c r="B355" s="16" t="s">
        <v>338</v>
      </c>
      <c r="C355" s="15" t="s">
        <v>344</v>
      </c>
      <c r="D355" s="17"/>
      <c r="E355" s="21">
        <v>287.5</v>
      </c>
      <c r="F355" s="21">
        <v>287.5</v>
      </c>
    </row>
    <row r="356" spans="1:8">
      <c r="A356" s="14" t="s">
        <v>60</v>
      </c>
      <c r="B356" s="16" t="s">
        <v>338</v>
      </c>
      <c r="C356" s="15" t="s">
        <v>344</v>
      </c>
      <c r="D356" s="17">
        <v>300</v>
      </c>
      <c r="E356" s="25">
        <v>287.5</v>
      </c>
      <c r="F356" s="25">
        <v>287.5</v>
      </c>
    </row>
    <row r="357" spans="1:8">
      <c r="A357" s="14" t="s">
        <v>345</v>
      </c>
      <c r="B357" s="16" t="s">
        <v>338</v>
      </c>
      <c r="C357" s="15" t="s">
        <v>346</v>
      </c>
      <c r="D357" s="17"/>
      <c r="E357" s="21">
        <v>759.5</v>
      </c>
      <c r="F357" s="21">
        <v>759.5</v>
      </c>
    </row>
    <row r="358" spans="1:8" ht="30">
      <c r="A358" s="14" t="s">
        <v>76</v>
      </c>
      <c r="B358" s="16" t="s">
        <v>338</v>
      </c>
      <c r="C358" s="15" t="s">
        <v>346</v>
      </c>
      <c r="D358" s="17">
        <v>600</v>
      </c>
      <c r="E358" s="21">
        <v>759.5</v>
      </c>
      <c r="F358" s="21">
        <v>759.5</v>
      </c>
    </row>
    <row r="359" spans="1:8">
      <c r="A359" s="14" t="s">
        <v>347</v>
      </c>
      <c r="B359" s="16" t="s">
        <v>338</v>
      </c>
      <c r="C359" s="15" t="s">
        <v>348</v>
      </c>
      <c r="D359" s="17"/>
      <c r="E359" s="21">
        <v>775</v>
      </c>
      <c r="F359" s="21">
        <v>775</v>
      </c>
    </row>
    <row r="360" spans="1:8">
      <c r="A360" s="14" t="s">
        <v>60</v>
      </c>
      <c r="B360" s="16" t="s">
        <v>338</v>
      </c>
      <c r="C360" s="15" t="s">
        <v>348</v>
      </c>
      <c r="D360" s="17">
        <v>300</v>
      </c>
      <c r="E360" s="21">
        <v>775</v>
      </c>
      <c r="F360" s="21">
        <v>775</v>
      </c>
    </row>
    <row r="361" spans="1:8" ht="45">
      <c r="A361" s="27" t="s">
        <v>61</v>
      </c>
      <c r="B361" s="49" t="s">
        <v>338</v>
      </c>
      <c r="C361" s="28" t="s">
        <v>62</v>
      </c>
      <c r="D361" s="61"/>
      <c r="E361" s="25">
        <v>7000</v>
      </c>
      <c r="F361" s="25">
        <v>7000</v>
      </c>
    </row>
    <row r="362" spans="1:8" ht="45">
      <c r="A362" s="27" t="s">
        <v>349</v>
      </c>
      <c r="B362" s="49" t="s">
        <v>338</v>
      </c>
      <c r="C362" s="28" t="s">
        <v>350</v>
      </c>
      <c r="D362" s="61"/>
      <c r="E362" s="25">
        <v>3000</v>
      </c>
      <c r="F362" s="25">
        <v>3000</v>
      </c>
    </row>
    <row r="363" spans="1:8" ht="75">
      <c r="A363" s="27" t="s">
        <v>351</v>
      </c>
      <c r="B363" s="49" t="s">
        <v>338</v>
      </c>
      <c r="C363" s="28" t="s">
        <v>352</v>
      </c>
      <c r="D363" s="61"/>
      <c r="E363" s="25">
        <v>3000</v>
      </c>
      <c r="F363" s="25">
        <v>3000</v>
      </c>
    </row>
    <row r="364" spans="1:8">
      <c r="A364" s="14" t="s">
        <v>60</v>
      </c>
      <c r="B364" s="49" t="s">
        <v>338</v>
      </c>
      <c r="C364" s="28" t="s">
        <v>352</v>
      </c>
      <c r="D364" s="61">
        <v>300</v>
      </c>
      <c r="E364" s="25">
        <v>3000</v>
      </c>
      <c r="F364" s="25">
        <v>3000</v>
      </c>
    </row>
    <row r="365" spans="1:8" ht="33.75" customHeight="1">
      <c r="A365" s="27" t="s">
        <v>353</v>
      </c>
      <c r="B365" s="49" t="s">
        <v>338</v>
      </c>
      <c r="C365" s="28" t="s">
        <v>354</v>
      </c>
      <c r="D365" s="61"/>
      <c r="E365" s="25">
        <v>4000</v>
      </c>
      <c r="F365" s="25">
        <v>4000</v>
      </c>
    </row>
    <row r="366" spans="1:8" ht="27" customHeight="1">
      <c r="A366" s="27" t="s">
        <v>355</v>
      </c>
      <c r="B366" s="49" t="s">
        <v>338</v>
      </c>
      <c r="C366" s="28" t="s">
        <v>356</v>
      </c>
      <c r="D366" s="61"/>
      <c r="E366" s="25">
        <v>4000</v>
      </c>
      <c r="F366" s="25">
        <v>4000</v>
      </c>
      <c r="H366" s="57"/>
    </row>
    <row r="367" spans="1:8">
      <c r="A367" s="29" t="s">
        <v>357</v>
      </c>
      <c r="B367" s="49" t="s">
        <v>338</v>
      </c>
      <c r="C367" s="28" t="s">
        <v>356</v>
      </c>
      <c r="D367" s="61">
        <v>300</v>
      </c>
      <c r="E367" s="25">
        <v>4000</v>
      </c>
      <c r="F367" s="25">
        <v>4000</v>
      </c>
    </row>
    <row r="368" spans="1:8">
      <c r="A368" s="9" t="s">
        <v>358</v>
      </c>
      <c r="B368" s="11" t="s">
        <v>359</v>
      </c>
      <c r="C368" s="13"/>
      <c r="D368" s="11"/>
      <c r="E368" s="18">
        <f>+E372+E376+E379+E381+E383</f>
        <v>114644</v>
      </c>
      <c r="F368" s="18">
        <f>+F372+F376+F379+F381+F383</f>
        <v>114669.8</v>
      </c>
    </row>
    <row r="369" spans="1:9">
      <c r="A369" s="14" t="s">
        <v>10</v>
      </c>
      <c r="B369" s="49" t="s">
        <v>359</v>
      </c>
      <c r="C369" s="15" t="s">
        <v>11</v>
      </c>
      <c r="D369" s="11"/>
      <c r="E369" s="21">
        <f>E370</f>
        <v>18450</v>
      </c>
      <c r="F369" s="21">
        <f>F370</f>
        <v>18450</v>
      </c>
    </row>
    <row r="370" spans="1:9">
      <c r="A370" s="20" t="s">
        <v>33</v>
      </c>
      <c r="B370" s="49" t="s">
        <v>359</v>
      </c>
      <c r="C370" s="15" t="s">
        <v>34</v>
      </c>
      <c r="D370" s="49"/>
      <c r="E370" s="25">
        <v>18450</v>
      </c>
      <c r="F370" s="25">
        <v>18450</v>
      </c>
      <c r="H370" s="57"/>
      <c r="I370" s="57"/>
    </row>
    <row r="371" spans="1:9" ht="171" customHeight="1">
      <c r="A371" s="14" t="s">
        <v>360</v>
      </c>
      <c r="B371" s="49" t="s">
        <v>359</v>
      </c>
      <c r="C371" s="15" t="s">
        <v>361</v>
      </c>
      <c r="D371" s="49"/>
      <c r="E371" s="25">
        <v>18450</v>
      </c>
      <c r="F371" s="25">
        <v>18450</v>
      </c>
    </row>
    <row r="372" spans="1:9" ht="45">
      <c r="A372" s="29" t="s">
        <v>122</v>
      </c>
      <c r="B372" s="49" t="s">
        <v>359</v>
      </c>
      <c r="C372" s="15" t="s">
        <v>361</v>
      </c>
      <c r="D372" s="49" t="s">
        <v>362</v>
      </c>
      <c r="E372" s="25">
        <v>18450</v>
      </c>
      <c r="F372" s="25">
        <v>18450</v>
      </c>
    </row>
    <row r="373" spans="1:9" ht="30">
      <c r="A373" s="14" t="s">
        <v>267</v>
      </c>
      <c r="B373" s="16" t="s">
        <v>359</v>
      </c>
      <c r="C373" s="15" t="s">
        <v>268</v>
      </c>
      <c r="D373" s="16"/>
      <c r="E373" s="21">
        <v>96194</v>
      </c>
      <c r="F373" s="21">
        <v>96219.8</v>
      </c>
    </row>
    <row r="374" spans="1:9" ht="33" customHeight="1">
      <c r="A374" s="19" t="s">
        <v>269</v>
      </c>
      <c r="B374" s="16" t="s">
        <v>359</v>
      </c>
      <c r="C374" s="15" t="s">
        <v>300</v>
      </c>
      <c r="D374" s="16"/>
      <c r="E374" s="21">
        <v>52562.400000000001</v>
      </c>
      <c r="F374" s="21">
        <v>52588.2</v>
      </c>
    </row>
    <row r="375" spans="1:9" ht="140.25" customHeight="1">
      <c r="A375" s="20" t="s">
        <v>363</v>
      </c>
      <c r="B375" s="16" t="s">
        <v>359</v>
      </c>
      <c r="C375" s="15" t="s">
        <v>364</v>
      </c>
      <c r="D375" s="17"/>
      <c r="E375" s="25">
        <v>52562.400000000001</v>
      </c>
      <c r="F375" s="25">
        <v>52588.2</v>
      </c>
    </row>
    <row r="376" spans="1:9" ht="49.5" customHeight="1">
      <c r="A376" s="14" t="s">
        <v>76</v>
      </c>
      <c r="B376" s="16" t="s">
        <v>359</v>
      </c>
      <c r="C376" s="15" t="s">
        <v>364</v>
      </c>
      <c r="D376" s="17">
        <v>600</v>
      </c>
      <c r="E376" s="25">
        <v>52562.400000000001</v>
      </c>
      <c r="F376" s="25">
        <v>52588.2</v>
      </c>
    </row>
    <row r="377" spans="1:9" ht="36.75" customHeight="1">
      <c r="A377" s="19" t="s">
        <v>290</v>
      </c>
      <c r="B377" s="16" t="s">
        <v>359</v>
      </c>
      <c r="C377" s="15" t="s">
        <v>291</v>
      </c>
      <c r="D377" s="16"/>
      <c r="E377" s="21">
        <v>43631.600000000006</v>
      </c>
      <c r="F377" s="21">
        <v>43631.600000000006</v>
      </c>
    </row>
    <row r="378" spans="1:9" ht="130.5" customHeight="1">
      <c r="A378" s="44" t="s">
        <v>401</v>
      </c>
      <c r="B378" s="16" t="s">
        <v>359</v>
      </c>
      <c r="C378" s="15" t="s">
        <v>365</v>
      </c>
      <c r="D378" s="17"/>
      <c r="E378" s="21">
        <v>1006.3</v>
      </c>
      <c r="F378" s="21">
        <v>1006.3</v>
      </c>
    </row>
    <row r="379" spans="1:9">
      <c r="A379" s="14" t="s">
        <v>60</v>
      </c>
      <c r="B379" s="16" t="s">
        <v>359</v>
      </c>
      <c r="C379" s="15" t="s">
        <v>365</v>
      </c>
      <c r="D379" s="17">
        <v>300</v>
      </c>
      <c r="E379" s="21">
        <v>1006.3</v>
      </c>
      <c r="F379" s="21">
        <v>1006.3</v>
      </c>
    </row>
    <row r="380" spans="1:9" ht="128.25" customHeight="1">
      <c r="A380" s="44" t="s">
        <v>366</v>
      </c>
      <c r="B380" s="16" t="s">
        <v>359</v>
      </c>
      <c r="C380" s="15" t="s">
        <v>367</v>
      </c>
      <c r="D380" s="17"/>
      <c r="E380" s="21">
        <v>38536.800000000003</v>
      </c>
      <c r="F380" s="21">
        <v>38536.800000000003</v>
      </c>
    </row>
    <row r="381" spans="1:9">
      <c r="A381" s="14" t="s">
        <v>60</v>
      </c>
      <c r="B381" s="16" t="s">
        <v>359</v>
      </c>
      <c r="C381" s="15" t="s">
        <v>367</v>
      </c>
      <c r="D381" s="17">
        <v>300</v>
      </c>
      <c r="E381" s="21">
        <v>38536.800000000003</v>
      </c>
      <c r="F381" s="21">
        <v>38536.800000000003</v>
      </c>
    </row>
    <row r="382" spans="1:9" ht="97.5" customHeight="1">
      <c r="A382" s="44" t="s">
        <v>402</v>
      </c>
      <c r="B382" s="16" t="s">
        <v>359</v>
      </c>
      <c r="C382" s="15" t="s">
        <v>368</v>
      </c>
      <c r="D382" s="17"/>
      <c r="E382" s="21">
        <v>4088.5</v>
      </c>
      <c r="F382" s="21">
        <v>4088.5</v>
      </c>
    </row>
    <row r="383" spans="1:9">
      <c r="A383" s="14" t="s">
        <v>60</v>
      </c>
      <c r="B383" s="16" t="s">
        <v>359</v>
      </c>
      <c r="C383" s="15" t="s">
        <v>368</v>
      </c>
      <c r="D383" s="17">
        <v>300</v>
      </c>
      <c r="E383" s="21">
        <v>4088.5</v>
      </c>
      <c r="F383" s="21">
        <v>4088.5</v>
      </c>
    </row>
    <row r="384" spans="1:9">
      <c r="A384" s="9" t="s">
        <v>369</v>
      </c>
      <c r="B384" s="11" t="s">
        <v>370</v>
      </c>
      <c r="C384" s="13"/>
      <c r="D384" s="12"/>
      <c r="E384" s="24">
        <f>+E388+E392+E394+E396+E398</f>
        <v>30101.4</v>
      </c>
      <c r="F384" s="24">
        <f>+F388+F392+F394+F396+F398</f>
        <v>30488.9</v>
      </c>
    </row>
    <row r="385" spans="1:6">
      <c r="A385" s="9" t="s">
        <v>371</v>
      </c>
      <c r="B385" s="11" t="s">
        <v>372</v>
      </c>
      <c r="C385" s="13"/>
      <c r="D385" s="12"/>
      <c r="E385" s="24">
        <f>SUM(E386)</f>
        <v>22498.7</v>
      </c>
      <c r="F385" s="24">
        <f>SUM(F386)</f>
        <v>22886.2</v>
      </c>
    </row>
    <row r="386" spans="1:6" ht="45">
      <c r="A386" s="14" t="s">
        <v>373</v>
      </c>
      <c r="B386" s="16" t="s">
        <v>372</v>
      </c>
      <c r="C386" s="15" t="s">
        <v>374</v>
      </c>
      <c r="D386" s="17"/>
      <c r="E386" s="21">
        <f>+E387</f>
        <v>22498.7</v>
      </c>
      <c r="F386" s="21">
        <f>+F387</f>
        <v>22886.2</v>
      </c>
    </row>
    <row r="387" spans="1:6" ht="45">
      <c r="A387" s="19" t="s">
        <v>51</v>
      </c>
      <c r="B387" s="16" t="s">
        <v>372</v>
      </c>
      <c r="C387" s="15" t="s">
        <v>375</v>
      </c>
      <c r="D387" s="17"/>
      <c r="E387" s="25">
        <v>22498.7</v>
      </c>
      <c r="F387" s="25">
        <v>22886.2</v>
      </c>
    </row>
    <row r="388" spans="1:6" ht="30">
      <c r="A388" s="14" t="s">
        <v>76</v>
      </c>
      <c r="B388" s="16" t="s">
        <v>372</v>
      </c>
      <c r="C388" s="15" t="s">
        <v>375</v>
      </c>
      <c r="D388" s="17">
        <v>600</v>
      </c>
      <c r="E388" s="25">
        <v>22498.7</v>
      </c>
      <c r="F388" s="25">
        <v>22886.2</v>
      </c>
    </row>
    <row r="389" spans="1:6" ht="18" customHeight="1">
      <c r="A389" s="9" t="s">
        <v>376</v>
      </c>
      <c r="B389" s="11" t="s">
        <v>377</v>
      </c>
      <c r="C389" s="13"/>
      <c r="D389" s="12"/>
      <c r="E389" s="24">
        <f>SUM(E390)</f>
        <v>7602.7</v>
      </c>
      <c r="F389" s="24">
        <f>SUM(F390)</f>
        <v>7602.7</v>
      </c>
    </row>
    <row r="390" spans="1:6" ht="45">
      <c r="A390" s="14" t="s">
        <v>373</v>
      </c>
      <c r="B390" s="16" t="s">
        <v>377</v>
      </c>
      <c r="C390" s="15" t="s">
        <v>374</v>
      </c>
      <c r="D390" s="17"/>
      <c r="E390" s="21">
        <f>SUM(E391+E393+E395+E397)</f>
        <v>7602.7</v>
      </c>
      <c r="F390" s="21">
        <f t="shared" ref="F390" si="24">SUM(F391+F393+F395+F397)</f>
        <v>7602.7</v>
      </c>
    </row>
    <row r="391" spans="1:6" ht="30">
      <c r="A391" s="14" t="s">
        <v>378</v>
      </c>
      <c r="B391" s="16" t="s">
        <v>377</v>
      </c>
      <c r="C391" s="15" t="s">
        <v>379</v>
      </c>
      <c r="D391" s="17"/>
      <c r="E391" s="21">
        <v>492</v>
      </c>
      <c r="F391" s="21">
        <v>492</v>
      </c>
    </row>
    <row r="392" spans="1:6" ht="30">
      <c r="A392" s="14" t="s">
        <v>25</v>
      </c>
      <c r="B392" s="16" t="s">
        <v>377</v>
      </c>
      <c r="C392" s="15" t="s">
        <v>379</v>
      </c>
      <c r="D392" s="17">
        <v>200</v>
      </c>
      <c r="E392" s="21">
        <v>492</v>
      </c>
      <c r="F392" s="21">
        <v>492</v>
      </c>
    </row>
    <row r="393" spans="1:6" ht="36" customHeight="1">
      <c r="A393" s="14" t="s">
        <v>380</v>
      </c>
      <c r="B393" s="16" t="s">
        <v>377</v>
      </c>
      <c r="C393" s="15" t="s">
        <v>381</v>
      </c>
      <c r="D393" s="17"/>
      <c r="E393" s="21">
        <v>3282.7</v>
      </c>
      <c r="F393" s="21">
        <v>3282.7</v>
      </c>
    </row>
    <row r="394" spans="1:6" ht="30">
      <c r="A394" s="14" t="s">
        <v>25</v>
      </c>
      <c r="B394" s="16" t="s">
        <v>377</v>
      </c>
      <c r="C394" s="15" t="s">
        <v>381</v>
      </c>
      <c r="D394" s="17">
        <v>200</v>
      </c>
      <c r="E394" s="21">
        <v>3282.7</v>
      </c>
      <c r="F394" s="21">
        <v>3282.7</v>
      </c>
    </row>
    <row r="395" spans="1:6" ht="30">
      <c r="A395" s="14" t="s">
        <v>382</v>
      </c>
      <c r="B395" s="16" t="s">
        <v>377</v>
      </c>
      <c r="C395" s="15" t="s">
        <v>383</v>
      </c>
      <c r="D395" s="17"/>
      <c r="E395" s="21">
        <v>3470</v>
      </c>
      <c r="F395" s="21">
        <v>3470</v>
      </c>
    </row>
    <row r="396" spans="1:6" ht="30">
      <c r="A396" s="14" t="s">
        <v>25</v>
      </c>
      <c r="B396" s="16" t="s">
        <v>377</v>
      </c>
      <c r="C396" s="15" t="s">
        <v>383</v>
      </c>
      <c r="D396" s="17">
        <v>200</v>
      </c>
      <c r="E396" s="21">
        <v>3470</v>
      </c>
      <c r="F396" s="21">
        <v>3470</v>
      </c>
    </row>
    <row r="397" spans="1:6" ht="45">
      <c r="A397" s="14" t="s">
        <v>384</v>
      </c>
      <c r="B397" s="16" t="s">
        <v>377</v>
      </c>
      <c r="C397" s="15" t="s">
        <v>385</v>
      </c>
      <c r="D397" s="17"/>
      <c r="E397" s="21">
        <v>358</v>
      </c>
      <c r="F397" s="21">
        <v>358</v>
      </c>
    </row>
    <row r="398" spans="1:6" ht="30">
      <c r="A398" s="14" t="s">
        <v>25</v>
      </c>
      <c r="B398" s="16" t="s">
        <v>377</v>
      </c>
      <c r="C398" s="15" t="s">
        <v>385</v>
      </c>
      <c r="D398" s="17">
        <v>200</v>
      </c>
      <c r="E398" s="21">
        <v>358</v>
      </c>
      <c r="F398" s="21">
        <v>358</v>
      </c>
    </row>
    <row r="399" spans="1:6" ht="18.75" customHeight="1">
      <c r="A399" s="50" t="s">
        <v>386</v>
      </c>
      <c r="B399" s="51" t="s">
        <v>387</v>
      </c>
      <c r="C399" s="33"/>
      <c r="D399" s="62"/>
      <c r="E399" s="24">
        <f>+E400+E404</f>
        <v>24719.699999999997</v>
      </c>
      <c r="F399" s="24">
        <f>+F403+F407</f>
        <v>25216.3</v>
      </c>
    </row>
    <row r="400" spans="1:6" ht="18.75" customHeight="1">
      <c r="A400" s="32" t="s">
        <v>388</v>
      </c>
      <c r="B400" s="51" t="s">
        <v>389</v>
      </c>
      <c r="C400" s="33"/>
      <c r="D400" s="62"/>
      <c r="E400" s="24">
        <v>14618.4</v>
      </c>
      <c r="F400" s="24">
        <v>15115</v>
      </c>
    </row>
    <row r="401" spans="1:9" ht="45">
      <c r="A401" s="35" t="s">
        <v>72</v>
      </c>
      <c r="B401" s="49" t="s">
        <v>389</v>
      </c>
      <c r="C401" s="28" t="s">
        <v>73</v>
      </c>
      <c r="D401" s="61"/>
      <c r="E401" s="25">
        <v>14618.4</v>
      </c>
      <c r="F401" s="25">
        <v>15115</v>
      </c>
    </row>
    <row r="402" spans="1:9" ht="45">
      <c r="A402" s="29" t="s">
        <v>65</v>
      </c>
      <c r="B402" s="49" t="s">
        <v>389</v>
      </c>
      <c r="C402" s="28" t="s">
        <v>75</v>
      </c>
      <c r="D402" s="61"/>
      <c r="E402" s="25">
        <v>14618.4</v>
      </c>
      <c r="F402" s="25">
        <v>15115</v>
      </c>
    </row>
    <row r="403" spans="1:9" ht="30">
      <c r="A403" s="29" t="s">
        <v>76</v>
      </c>
      <c r="B403" s="49" t="s">
        <v>389</v>
      </c>
      <c r="C403" s="28" t="s">
        <v>75</v>
      </c>
      <c r="D403" s="61">
        <v>600</v>
      </c>
      <c r="E403" s="25">
        <v>14618.4</v>
      </c>
      <c r="F403" s="25">
        <v>15115</v>
      </c>
    </row>
    <row r="404" spans="1:9" ht="18.75" customHeight="1">
      <c r="A404" s="32" t="s">
        <v>390</v>
      </c>
      <c r="B404" s="51" t="s">
        <v>391</v>
      </c>
      <c r="C404" s="33"/>
      <c r="D404" s="62"/>
      <c r="E404" s="24">
        <f>+E407</f>
        <v>10101.299999999999</v>
      </c>
      <c r="F404" s="24">
        <f>+F407</f>
        <v>10101.299999999999</v>
      </c>
    </row>
    <row r="405" spans="1:9" ht="45">
      <c r="A405" s="35" t="s">
        <v>72</v>
      </c>
      <c r="B405" s="49" t="s">
        <v>391</v>
      </c>
      <c r="C405" s="28" t="s">
        <v>73</v>
      </c>
      <c r="D405" s="61"/>
      <c r="E405" s="25">
        <f>+E406</f>
        <v>10101.299999999999</v>
      </c>
      <c r="F405" s="25">
        <f>+F406</f>
        <v>10101.299999999999</v>
      </c>
    </row>
    <row r="406" spans="1:9" ht="78.75" customHeight="1">
      <c r="A406" s="27" t="s">
        <v>392</v>
      </c>
      <c r="B406" s="49" t="s">
        <v>391</v>
      </c>
      <c r="C406" s="28" t="s">
        <v>393</v>
      </c>
      <c r="D406" s="61"/>
      <c r="E406" s="25">
        <f>+E407</f>
        <v>10101.299999999999</v>
      </c>
      <c r="F406" s="25">
        <f>+F407</f>
        <v>10101.299999999999</v>
      </c>
    </row>
    <row r="407" spans="1:9">
      <c r="A407" s="29" t="s">
        <v>26</v>
      </c>
      <c r="B407" s="49" t="s">
        <v>391</v>
      </c>
      <c r="C407" s="28" t="s">
        <v>393</v>
      </c>
      <c r="D407" s="61">
        <v>800</v>
      </c>
      <c r="E407" s="25">
        <f>9141+960.3</f>
        <v>10101.299999999999</v>
      </c>
      <c r="F407" s="25">
        <f>9141+960.3</f>
        <v>10101.299999999999</v>
      </c>
    </row>
    <row r="408" spans="1:9" ht="29.25">
      <c r="A408" s="9" t="s">
        <v>394</v>
      </c>
      <c r="B408" s="11" t="s">
        <v>395</v>
      </c>
      <c r="C408" s="13"/>
      <c r="D408" s="12"/>
      <c r="E408" s="24">
        <v>133668</v>
      </c>
      <c r="F408" s="24">
        <v>135266</v>
      </c>
    </row>
    <row r="409" spans="1:9" s="55" customFormat="1" ht="29.25">
      <c r="A409" s="9" t="s">
        <v>396</v>
      </c>
      <c r="B409" s="11" t="s">
        <v>397</v>
      </c>
      <c r="C409" s="13"/>
      <c r="D409" s="12"/>
      <c r="E409" s="24">
        <v>133668</v>
      </c>
      <c r="F409" s="24">
        <v>135266</v>
      </c>
    </row>
    <row r="410" spans="1:9">
      <c r="A410" s="14" t="s">
        <v>10</v>
      </c>
      <c r="B410" s="16" t="s">
        <v>397</v>
      </c>
      <c r="C410" s="15" t="s">
        <v>11</v>
      </c>
      <c r="D410" s="17"/>
      <c r="E410" s="25">
        <v>133668</v>
      </c>
      <c r="F410" s="25">
        <v>135266</v>
      </c>
      <c r="H410" s="57"/>
      <c r="I410" s="57"/>
    </row>
    <row r="411" spans="1:9">
      <c r="A411" s="14" t="s">
        <v>398</v>
      </c>
      <c r="B411" s="16" t="s">
        <v>397</v>
      </c>
      <c r="C411" s="15" t="s">
        <v>399</v>
      </c>
      <c r="D411" s="17"/>
      <c r="E411" s="25">
        <v>133668</v>
      </c>
      <c r="F411" s="25">
        <v>135266</v>
      </c>
    </row>
    <row r="412" spans="1:9" ht="30">
      <c r="A412" s="14" t="s">
        <v>400</v>
      </c>
      <c r="B412" s="16" t="s">
        <v>397</v>
      </c>
      <c r="C412" s="15" t="s">
        <v>399</v>
      </c>
      <c r="D412" s="17">
        <v>700</v>
      </c>
      <c r="E412" s="25">
        <v>133668</v>
      </c>
      <c r="F412" s="25">
        <v>135266</v>
      </c>
    </row>
    <row r="413" spans="1:9" ht="20.25" customHeight="1">
      <c r="A413" s="14" t="s">
        <v>404</v>
      </c>
      <c r="B413" s="16"/>
      <c r="C413" s="15"/>
      <c r="D413" s="17"/>
      <c r="E413" s="25">
        <v>70896</v>
      </c>
      <c r="F413" s="25">
        <v>148273.20000000001</v>
      </c>
    </row>
    <row r="414" spans="1:9" ht="22.5" customHeight="1">
      <c r="A414" s="9" t="s">
        <v>403</v>
      </c>
      <c r="E414" s="24">
        <f>+E7+E83+E90+E112+E197+E267+E320+E344+E384+E399+E408+E413</f>
        <v>3897669.7</v>
      </c>
      <c r="F414" s="24">
        <f>+F7+F83+F90+F112+F197+F267+F320+F344+F384+F399+F408+F413</f>
        <v>3894209.1</v>
      </c>
    </row>
    <row r="416" spans="1:9">
      <c r="E416" s="57"/>
      <c r="F416" s="57"/>
    </row>
  </sheetData>
  <mergeCells count="4">
    <mergeCell ref="E1:F1"/>
    <mergeCell ref="E2:F2"/>
    <mergeCell ref="E3:F3"/>
    <mergeCell ref="A4:F4"/>
  </mergeCells>
  <pageMargins left="0.70866141732283472" right="0.19685039370078741" top="0.27559055118110237" bottom="0.74803149606299213" header="0.19685039370078741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2014-12-04T01:25:32Z</cp:lastPrinted>
  <dcterms:created xsi:type="dcterms:W3CDTF">2014-10-31T04:29:02Z</dcterms:created>
  <dcterms:modified xsi:type="dcterms:W3CDTF">2014-12-05T00:45:56Z</dcterms:modified>
</cp:coreProperties>
</file>