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4775" yWindow="-180" windowWidth="13485" windowHeight="12360"/>
  </bookViews>
  <sheets>
    <sheet name="Лист1" sheetId="1" r:id="rId1"/>
  </sheets>
  <definedNames>
    <definedName name="_xlnm._FilterDatabase" localSheetId="0" hidden="1">Лист1!$D$1:$D$690</definedName>
    <definedName name="_xlnm.Print_Titles" localSheetId="0">Лист1!$9:$9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9" i="1" l="1"/>
  <c r="H255" i="1" l="1"/>
  <c r="G255" i="1"/>
  <c r="F255" i="1"/>
  <c r="H71" i="1"/>
  <c r="G71" i="1"/>
  <c r="F71" i="1"/>
  <c r="H645" i="1"/>
  <c r="G645" i="1"/>
  <c r="H108" i="1"/>
  <c r="G108" i="1"/>
  <c r="F108" i="1"/>
  <c r="F264" i="1" l="1"/>
  <c r="F265" i="1"/>
  <c r="F43" i="1"/>
  <c r="G58" i="1"/>
  <c r="G57" i="1" s="1"/>
  <c r="H58" i="1"/>
  <c r="H57" i="1" s="1"/>
  <c r="F58" i="1"/>
  <c r="F57" i="1" s="1"/>
  <c r="H256" i="1" l="1"/>
  <c r="G559" i="1"/>
  <c r="H559" i="1"/>
  <c r="F559" i="1"/>
  <c r="G70" i="1" l="1"/>
  <c r="H70" i="1"/>
  <c r="F70" i="1"/>
  <c r="G562" i="1" l="1"/>
  <c r="H562" i="1"/>
  <c r="F562" i="1"/>
  <c r="G556" i="1"/>
  <c r="H556" i="1"/>
  <c r="F556" i="1"/>
  <c r="G552" i="1"/>
  <c r="H552" i="1"/>
  <c r="F552" i="1"/>
  <c r="H555" i="1" l="1"/>
  <c r="F555" i="1"/>
  <c r="G551" i="1"/>
  <c r="F561" i="1"/>
  <c r="H551" i="1"/>
  <c r="G555" i="1"/>
  <c r="F551" i="1"/>
  <c r="H561" i="1"/>
  <c r="G561" i="1"/>
  <c r="G539" i="1"/>
  <c r="H539" i="1"/>
  <c r="F539" i="1"/>
  <c r="G554" i="1" l="1"/>
  <c r="F554" i="1"/>
  <c r="F538" i="1"/>
  <c r="G538" i="1"/>
  <c r="H538" i="1"/>
  <c r="H554" i="1"/>
  <c r="H550" i="1"/>
  <c r="G550" i="1"/>
  <c r="F550" i="1"/>
  <c r="G20" i="1"/>
  <c r="H20" i="1"/>
  <c r="F20" i="1"/>
  <c r="H13" i="1" l="1"/>
  <c r="F13" i="1"/>
  <c r="F549" i="1"/>
  <c r="F548" i="1" s="1"/>
  <c r="G13" i="1"/>
  <c r="G549" i="1"/>
  <c r="H549" i="1"/>
  <c r="G537" i="1"/>
  <c r="H537" i="1"/>
  <c r="F537" i="1"/>
  <c r="G263" i="1"/>
  <c r="H263" i="1"/>
  <c r="F263" i="1"/>
  <c r="G119" i="1"/>
  <c r="F119" i="1"/>
  <c r="H118" i="1"/>
  <c r="G286" i="1"/>
  <c r="H286" i="1"/>
  <c r="F286" i="1"/>
  <c r="F118" i="1" l="1"/>
  <c r="F117" i="1" s="1"/>
  <c r="G118" i="1"/>
  <c r="G117" i="1" s="1"/>
  <c r="G536" i="1"/>
  <c r="H536" i="1"/>
  <c r="F536" i="1"/>
  <c r="G262" i="1"/>
  <c r="H548" i="1"/>
  <c r="H262" i="1"/>
  <c r="H12" i="1"/>
  <c r="H117" i="1"/>
  <c r="G12" i="1"/>
  <c r="F262" i="1"/>
  <c r="F12" i="1"/>
  <c r="G548" i="1"/>
  <c r="G230" i="1"/>
  <c r="H230" i="1"/>
  <c r="F230" i="1"/>
  <c r="G242" i="1"/>
  <c r="H242" i="1"/>
  <c r="F242" i="1"/>
  <c r="G239" i="1"/>
  <c r="H239" i="1"/>
  <c r="F239" i="1"/>
  <c r="G234" i="1"/>
  <c r="H234" i="1"/>
  <c r="F234" i="1"/>
  <c r="F535" i="1" l="1"/>
  <c r="F527" i="1" s="1"/>
  <c r="H535" i="1"/>
  <c r="F11" i="1"/>
  <c r="H116" i="1"/>
  <c r="H11" i="1"/>
  <c r="G261" i="1"/>
  <c r="H261" i="1"/>
  <c r="G11" i="1"/>
  <c r="F116" i="1"/>
  <c r="G116" i="1"/>
  <c r="F261" i="1"/>
  <c r="G535" i="1"/>
  <c r="G233" i="1"/>
  <c r="F233" i="1"/>
  <c r="H233" i="1"/>
  <c r="G254" i="1"/>
  <c r="H254" i="1"/>
  <c r="F254" i="1"/>
  <c r="H527" i="1" l="1"/>
  <c r="H229" i="1"/>
  <c r="H260" i="1"/>
  <c r="H10" i="1"/>
  <c r="F10" i="1"/>
  <c r="F229" i="1"/>
  <c r="F260" i="1"/>
  <c r="G229" i="1"/>
  <c r="G10" i="1"/>
  <c r="G260" i="1"/>
  <c r="G527" i="1"/>
  <c r="G253" i="1"/>
  <c r="H253" i="1"/>
  <c r="F253" i="1"/>
  <c r="G202" i="1"/>
  <c r="H202" i="1"/>
  <c r="F202" i="1"/>
  <c r="G199" i="1"/>
  <c r="H199" i="1"/>
  <c r="F199" i="1"/>
  <c r="G77" i="1"/>
  <c r="H77" i="1"/>
  <c r="F77" i="1"/>
  <c r="G66" i="1"/>
  <c r="H66" i="1"/>
  <c r="F66" i="1"/>
  <c r="F639" i="1"/>
  <c r="G639" i="1"/>
  <c r="H639" i="1"/>
  <c r="G520" i="1"/>
  <c r="H520" i="1"/>
  <c r="H638" i="1" l="1"/>
  <c r="G196" i="1"/>
  <c r="F252" i="1"/>
  <c r="F259" i="1"/>
  <c r="F638" i="1"/>
  <c r="F74" i="1"/>
  <c r="H196" i="1"/>
  <c r="G638" i="1"/>
  <c r="G63" i="1"/>
  <c r="F196" i="1"/>
  <c r="G252" i="1"/>
  <c r="G259" i="1"/>
  <c r="G228" i="1"/>
  <c r="H259" i="1"/>
  <c r="H228" i="1"/>
  <c r="G74" i="1"/>
  <c r="H74" i="1"/>
  <c r="F228" i="1"/>
  <c r="H63" i="1"/>
  <c r="F63" i="1"/>
  <c r="H252" i="1"/>
  <c r="G195" i="1"/>
  <c r="G512" i="1"/>
  <c r="H512" i="1"/>
  <c r="F512" i="1"/>
  <c r="G523" i="1"/>
  <c r="H523" i="1"/>
  <c r="F523" i="1"/>
  <c r="F520" i="1"/>
  <c r="G517" i="1"/>
  <c r="H517" i="1"/>
  <c r="F517" i="1"/>
  <c r="G500" i="1"/>
  <c r="H500" i="1"/>
  <c r="F500" i="1"/>
  <c r="G496" i="1"/>
  <c r="H496" i="1"/>
  <c r="F496" i="1"/>
  <c r="F488" i="1"/>
  <c r="G488" i="1"/>
  <c r="H488" i="1"/>
  <c r="G481" i="1"/>
  <c r="H481" i="1"/>
  <c r="F481" i="1"/>
  <c r="G460" i="1"/>
  <c r="H460" i="1"/>
  <c r="F460" i="1"/>
  <c r="H467" i="1"/>
  <c r="G467" i="1"/>
  <c r="F467" i="1"/>
  <c r="F195" i="1" l="1"/>
  <c r="F194" i="1" s="1"/>
  <c r="H476" i="1"/>
  <c r="H516" i="1"/>
  <c r="F476" i="1"/>
  <c r="G487" i="1"/>
  <c r="G194" i="1"/>
  <c r="F222" i="1"/>
  <c r="G251" i="1"/>
  <c r="G466" i="1"/>
  <c r="H487" i="1"/>
  <c r="F511" i="1"/>
  <c r="F466" i="1"/>
  <c r="G476" i="1"/>
  <c r="G516" i="1"/>
  <c r="H73" i="1"/>
  <c r="H222" i="1"/>
  <c r="G637" i="1"/>
  <c r="F73" i="1"/>
  <c r="F251" i="1"/>
  <c r="H637" i="1"/>
  <c r="H195" i="1"/>
  <c r="F487" i="1"/>
  <c r="G511" i="1"/>
  <c r="H511" i="1"/>
  <c r="G73" i="1"/>
  <c r="G222" i="1"/>
  <c r="F637" i="1"/>
  <c r="H466" i="1"/>
  <c r="H251" i="1"/>
  <c r="G495" i="1"/>
  <c r="F516" i="1"/>
  <c r="H495" i="1"/>
  <c r="F495" i="1"/>
  <c r="G459" i="1" l="1"/>
  <c r="G458" i="1" s="1"/>
  <c r="F459" i="1"/>
  <c r="H459" i="1"/>
  <c r="H458" i="1" s="1"/>
  <c r="H494" i="1"/>
  <c r="G72" i="1"/>
  <c r="F494" i="1"/>
  <c r="G636" i="1"/>
  <c r="G475" i="1"/>
  <c r="G486" i="1"/>
  <c r="G494" i="1"/>
  <c r="F486" i="1"/>
  <c r="F515" i="1"/>
  <c r="H636" i="1"/>
  <c r="F72" i="1"/>
  <c r="H72" i="1"/>
  <c r="G515" i="1"/>
  <c r="F475" i="1"/>
  <c r="H475" i="1"/>
  <c r="F636" i="1"/>
  <c r="H515" i="1"/>
  <c r="H194" i="1"/>
  <c r="H486" i="1"/>
  <c r="G452" i="1"/>
  <c r="H452" i="1"/>
  <c r="F452" i="1"/>
  <c r="F449" i="1"/>
  <c r="H441" i="1"/>
  <c r="G441" i="1"/>
  <c r="F441" i="1"/>
  <c r="G415" i="1"/>
  <c r="H415" i="1"/>
  <c r="G410" i="1"/>
  <c r="H410" i="1"/>
  <c r="F410" i="1"/>
  <c r="H421" i="1"/>
  <c r="G421" i="1"/>
  <c r="F421" i="1"/>
  <c r="F418" i="1"/>
  <c r="F458" i="1" l="1"/>
  <c r="F457" i="1" s="1"/>
  <c r="G635" i="1"/>
  <c r="F420" i="1"/>
  <c r="F451" i="1"/>
  <c r="H457" i="1"/>
  <c r="F415" i="1"/>
  <c r="F448" i="1"/>
  <c r="F474" i="1"/>
  <c r="H635" i="1"/>
  <c r="G457" i="1"/>
  <c r="G474" i="1"/>
  <c r="H485" i="1"/>
  <c r="G510" i="1"/>
  <c r="G420" i="1"/>
  <c r="G430" i="1"/>
  <c r="G485" i="1"/>
  <c r="F430" i="1"/>
  <c r="H420" i="1"/>
  <c r="H430" i="1"/>
  <c r="G451" i="1"/>
  <c r="H510" i="1"/>
  <c r="H451" i="1"/>
  <c r="H474" i="1"/>
  <c r="F510" i="1"/>
  <c r="F635" i="1"/>
  <c r="G409" i="1" l="1"/>
  <c r="G408" i="1" s="1"/>
  <c r="F429" i="1"/>
  <c r="F409" i="1"/>
  <c r="F408" i="1" s="1"/>
  <c r="H509" i="1"/>
  <c r="G473" i="1"/>
  <c r="H473" i="1"/>
  <c r="H484" i="1"/>
  <c r="F473" i="1"/>
  <c r="H409" i="1"/>
  <c r="H429" i="1"/>
  <c r="F509" i="1"/>
  <c r="G429" i="1"/>
  <c r="G509" i="1"/>
  <c r="G484" i="1"/>
  <c r="G62" i="1"/>
  <c r="H62" i="1"/>
  <c r="F62" i="1"/>
  <c r="G54" i="1"/>
  <c r="H54" i="1"/>
  <c r="F54" i="1"/>
  <c r="G51" i="1"/>
  <c r="H51" i="1"/>
  <c r="F51" i="1"/>
  <c r="G48" i="1"/>
  <c r="H48" i="1"/>
  <c r="F48" i="1"/>
  <c r="G43" i="1"/>
  <c r="H43" i="1"/>
  <c r="G39" i="1"/>
  <c r="H39" i="1"/>
  <c r="F39" i="1"/>
  <c r="F428" i="1" l="1"/>
  <c r="F427" i="1" s="1"/>
  <c r="G407" i="1"/>
  <c r="F38" i="1"/>
  <c r="H42" i="1"/>
  <c r="H408" i="1"/>
  <c r="H508" i="1"/>
  <c r="H38" i="1"/>
  <c r="G508" i="1"/>
  <c r="F508" i="1"/>
  <c r="H428" i="1"/>
  <c r="G42" i="1"/>
  <c r="F42" i="1"/>
  <c r="G38" i="1"/>
  <c r="F407" i="1"/>
  <c r="G428" i="1"/>
  <c r="H47" i="1"/>
  <c r="F47" i="1"/>
  <c r="G47" i="1"/>
  <c r="G378" i="1"/>
  <c r="H378" i="1"/>
  <c r="F378" i="1"/>
  <c r="H386" i="1"/>
  <c r="G377" i="1" l="1"/>
  <c r="H377" i="1"/>
  <c r="H41" i="1"/>
  <c r="H407" i="1"/>
  <c r="F37" i="1"/>
  <c r="F377" i="1"/>
  <c r="F41" i="1"/>
  <c r="H427" i="1"/>
  <c r="H385" i="1"/>
  <c r="G41" i="1"/>
  <c r="G37" i="1"/>
  <c r="H37" i="1"/>
  <c r="G427" i="1"/>
  <c r="G400" i="1"/>
  <c r="H400" i="1"/>
  <c r="F400" i="1"/>
  <c r="G395" i="1"/>
  <c r="H395" i="1"/>
  <c r="F395" i="1"/>
  <c r="G391" i="1"/>
  <c r="F391" i="1"/>
  <c r="G406" i="1" l="1"/>
  <c r="G405" i="1" s="1"/>
  <c r="F394" i="1"/>
  <c r="H399" i="1"/>
  <c r="F399" i="1"/>
  <c r="G36" i="1"/>
  <c r="H406" i="1"/>
  <c r="F386" i="1"/>
  <c r="G394" i="1"/>
  <c r="H394" i="1"/>
  <c r="G399" i="1"/>
  <c r="F36" i="1"/>
  <c r="H36" i="1"/>
  <c r="G386" i="1"/>
  <c r="G595" i="1"/>
  <c r="H595" i="1"/>
  <c r="F595" i="1"/>
  <c r="G593" i="1"/>
  <c r="H593" i="1"/>
  <c r="F593" i="1"/>
  <c r="G88" i="1"/>
  <c r="F88" i="1"/>
  <c r="H600" i="1"/>
  <c r="G304" i="1"/>
  <c r="H304" i="1"/>
  <c r="F304" i="1"/>
  <c r="G357" i="1"/>
  <c r="H357" i="1"/>
  <c r="F357" i="1"/>
  <c r="H327" i="1"/>
  <c r="G327" i="1"/>
  <c r="F327" i="1"/>
  <c r="G288" i="1"/>
  <c r="H288" i="1"/>
  <c r="F288" i="1"/>
  <c r="G600" i="1"/>
  <c r="F600" i="1"/>
  <c r="G598" i="1"/>
  <c r="H598" i="1"/>
  <c r="F598" i="1"/>
  <c r="F627" i="1"/>
  <c r="G615" i="1"/>
  <c r="H615" i="1"/>
  <c r="F615" i="1"/>
  <c r="G151" i="1"/>
  <c r="H151" i="1"/>
  <c r="F151" i="1"/>
  <c r="G167" i="1"/>
  <c r="H167" i="1"/>
  <c r="F167" i="1"/>
  <c r="G165" i="1"/>
  <c r="H165" i="1"/>
  <c r="F165" i="1"/>
  <c r="G163" i="1"/>
  <c r="H163" i="1"/>
  <c r="F163" i="1"/>
  <c r="G161" i="1"/>
  <c r="H161" i="1"/>
  <c r="F161" i="1"/>
  <c r="G155" i="1"/>
  <c r="H155" i="1"/>
  <c r="F155" i="1"/>
  <c r="G159" i="1"/>
  <c r="H159" i="1"/>
  <c r="F159" i="1"/>
  <c r="G157" i="1"/>
  <c r="H157" i="1"/>
  <c r="F157" i="1"/>
  <c r="G153" i="1"/>
  <c r="H153" i="1"/>
  <c r="F153" i="1"/>
  <c r="G186" i="1"/>
  <c r="H186" i="1"/>
  <c r="F186" i="1"/>
  <c r="G192" i="1"/>
  <c r="H192" i="1"/>
  <c r="F192" i="1"/>
  <c r="G105" i="1"/>
  <c r="H105" i="1"/>
  <c r="F105" i="1"/>
  <c r="G112" i="1"/>
  <c r="H112" i="1"/>
  <c r="F112" i="1"/>
  <c r="G110" i="1"/>
  <c r="H110" i="1"/>
  <c r="F110" i="1"/>
  <c r="H87" i="1"/>
  <c r="F87" i="1" l="1"/>
  <c r="G87" i="1"/>
  <c r="F597" i="1"/>
  <c r="H191" i="1"/>
  <c r="F191" i="1"/>
  <c r="F185" i="1"/>
  <c r="G614" i="1"/>
  <c r="G356" i="1"/>
  <c r="H393" i="1"/>
  <c r="F385" i="1"/>
  <c r="F393" i="1"/>
  <c r="H614" i="1"/>
  <c r="H356" i="1"/>
  <c r="G303" i="1"/>
  <c r="G185" i="1"/>
  <c r="F614" i="1"/>
  <c r="F356" i="1"/>
  <c r="H303" i="1"/>
  <c r="G398" i="1"/>
  <c r="G393" i="1"/>
  <c r="F398" i="1"/>
  <c r="H398" i="1"/>
  <c r="G191" i="1"/>
  <c r="H185" i="1"/>
  <c r="F303" i="1"/>
  <c r="H405" i="1"/>
  <c r="G385" i="1"/>
  <c r="G592" i="1"/>
  <c r="F592" i="1"/>
  <c r="H592" i="1"/>
  <c r="H150" i="1"/>
  <c r="F150" i="1"/>
  <c r="G150" i="1"/>
  <c r="G597" i="1"/>
  <c r="H597" i="1"/>
  <c r="G85" i="1"/>
  <c r="H85" i="1"/>
  <c r="F85" i="1"/>
  <c r="G249" i="1"/>
  <c r="H249" i="1"/>
  <c r="F249" i="1"/>
  <c r="G212" i="1"/>
  <c r="H212" i="1"/>
  <c r="F212" i="1"/>
  <c r="G214" i="1"/>
  <c r="H214" i="1"/>
  <c r="F214" i="1"/>
  <c r="G216" i="1"/>
  <c r="H216" i="1"/>
  <c r="F216" i="1"/>
  <c r="G218" i="1"/>
  <c r="H218" i="1"/>
  <c r="F218" i="1"/>
  <c r="G220" i="1"/>
  <c r="H220" i="1"/>
  <c r="F220" i="1"/>
  <c r="G177" i="1"/>
  <c r="H177" i="1"/>
  <c r="F177" i="1"/>
  <c r="G172" i="1"/>
  <c r="H172" i="1"/>
  <c r="F172" i="1"/>
  <c r="G145" i="1"/>
  <c r="H145" i="1"/>
  <c r="F145" i="1"/>
  <c r="G127" i="1"/>
  <c r="H127" i="1"/>
  <c r="F127" i="1"/>
  <c r="G124" i="1"/>
  <c r="H124" i="1"/>
  <c r="F124" i="1"/>
  <c r="G122" i="1"/>
  <c r="H122" i="1"/>
  <c r="F122" i="1"/>
  <c r="G138" i="1"/>
  <c r="H138" i="1"/>
  <c r="F138" i="1"/>
  <c r="G136" i="1"/>
  <c r="H136" i="1"/>
  <c r="F136" i="1"/>
  <c r="G134" i="1"/>
  <c r="H134" i="1"/>
  <c r="F134" i="1"/>
  <c r="G131" i="1"/>
  <c r="H131" i="1"/>
  <c r="F131" i="1"/>
  <c r="G107" i="1"/>
  <c r="H107" i="1"/>
  <c r="F107" i="1"/>
  <c r="G99" i="1"/>
  <c r="H99" i="1"/>
  <c r="F99" i="1"/>
  <c r="G97" i="1"/>
  <c r="H97" i="1"/>
  <c r="F97" i="1"/>
  <c r="G95" i="1"/>
  <c r="H95" i="1"/>
  <c r="F95" i="1"/>
  <c r="G93" i="1"/>
  <c r="H93" i="1"/>
  <c r="F93" i="1"/>
  <c r="G632" i="1"/>
  <c r="H632" i="1"/>
  <c r="F632" i="1"/>
  <c r="G626" i="1"/>
  <c r="H626" i="1"/>
  <c r="F626" i="1"/>
  <c r="G622" i="1"/>
  <c r="H622" i="1"/>
  <c r="F622" i="1"/>
  <c r="G588" i="1"/>
  <c r="H588" i="1"/>
  <c r="F588" i="1"/>
  <c r="G609" i="1"/>
  <c r="H609" i="1"/>
  <c r="F609" i="1"/>
  <c r="G604" i="1"/>
  <c r="H604" i="1"/>
  <c r="F604" i="1"/>
  <c r="G583" i="1"/>
  <c r="H583" i="1"/>
  <c r="F583" i="1"/>
  <c r="G577" i="1"/>
  <c r="H577" i="1"/>
  <c r="F577" i="1"/>
  <c r="G570" i="1"/>
  <c r="H570" i="1"/>
  <c r="F570" i="1"/>
  <c r="G363" i="1"/>
  <c r="H363" i="1"/>
  <c r="F363" i="1"/>
  <c r="G299" i="1"/>
  <c r="H299" i="1"/>
  <c r="F299" i="1"/>
  <c r="G352" i="1"/>
  <c r="H352" i="1"/>
  <c r="F352" i="1"/>
  <c r="G350" i="1"/>
  <c r="H350" i="1"/>
  <c r="F350" i="1"/>
  <c r="G348" i="1"/>
  <c r="H348" i="1"/>
  <c r="F348" i="1"/>
  <c r="G346" i="1"/>
  <c r="H346" i="1"/>
  <c r="F346" i="1"/>
  <c r="G342" i="1"/>
  <c r="H342" i="1"/>
  <c r="F342" i="1"/>
  <c r="G344" i="1"/>
  <c r="H344" i="1"/>
  <c r="F344" i="1"/>
  <c r="G334" i="1"/>
  <c r="H334" i="1"/>
  <c r="F334" i="1"/>
  <c r="G331" i="1"/>
  <c r="H331" i="1"/>
  <c r="F331" i="1"/>
  <c r="G336" i="1"/>
  <c r="H336" i="1"/>
  <c r="F336" i="1"/>
  <c r="G325" i="1"/>
  <c r="H325" i="1"/>
  <c r="F325" i="1"/>
  <c r="F317" i="1"/>
  <c r="G319" i="1"/>
  <c r="H319" i="1"/>
  <c r="G317" i="1"/>
  <c r="H317" i="1"/>
  <c r="G314" i="1"/>
  <c r="H314" i="1"/>
  <c r="F314" i="1"/>
  <c r="G309" i="1"/>
  <c r="H309" i="1"/>
  <c r="F309" i="1"/>
  <c r="G280" i="1"/>
  <c r="H280" i="1"/>
  <c r="F280" i="1"/>
  <c r="G278" i="1"/>
  <c r="H278" i="1"/>
  <c r="F278" i="1"/>
  <c r="G292" i="1"/>
  <c r="H292" i="1"/>
  <c r="F292" i="1"/>
  <c r="G294" i="1"/>
  <c r="H294" i="1"/>
  <c r="F294" i="1"/>
  <c r="G290" i="1"/>
  <c r="H290" i="1"/>
  <c r="F290" i="1"/>
  <c r="F121" i="1" l="1"/>
  <c r="F133" i="1"/>
  <c r="F149" i="1"/>
  <c r="F148" i="1" s="1"/>
  <c r="G313" i="1"/>
  <c r="F308" i="1"/>
  <c r="H313" i="1"/>
  <c r="F324" i="1"/>
  <c r="F313" i="1"/>
  <c r="H330" i="1"/>
  <c r="H298" i="1"/>
  <c r="G362" i="1"/>
  <c r="F576" i="1"/>
  <c r="H582" i="1"/>
  <c r="G603" i="1"/>
  <c r="F587" i="1"/>
  <c r="H621" i="1"/>
  <c r="G625" i="1"/>
  <c r="F104" i="1"/>
  <c r="H130" i="1"/>
  <c r="F144" i="1"/>
  <c r="H171" i="1"/>
  <c r="G176" i="1"/>
  <c r="F248" i="1"/>
  <c r="H84" i="1"/>
  <c r="H591" i="1"/>
  <c r="G149" i="1"/>
  <c r="G190" i="1"/>
  <c r="F355" i="1"/>
  <c r="G184" i="1"/>
  <c r="H355" i="1"/>
  <c r="F376" i="1"/>
  <c r="G355" i="1"/>
  <c r="F184" i="1"/>
  <c r="H190" i="1"/>
  <c r="G324" i="1"/>
  <c r="F330" i="1"/>
  <c r="F298" i="1"/>
  <c r="H362" i="1"/>
  <c r="G569" i="1"/>
  <c r="F582" i="1"/>
  <c r="H603" i="1"/>
  <c r="G608" i="1"/>
  <c r="F621" i="1"/>
  <c r="H625" i="1"/>
  <c r="G631" i="1"/>
  <c r="F130" i="1"/>
  <c r="G126" i="1"/>
  <c r="F171" i="1"/>
  <c r="H176" i="1"/>
  <c r="F84" i="1"/>
  <c r="H149" i="1"/>
  <c r="F362" i="1"/>
  <c r="H569" i="1"/>
  <c r="G576" i="1"/>
  <c r="F603" i="1"/>
  <c r="H608" i="1"/>
  <c r="G587" i="1"/>
  <c r="F625" i="1"/>
  <c r="H631" i="1"/>
  <c r="G104" i="1"/>
  <c r="H126" i="1"/>
  <c r="G144" i="1"/>
  <c r="F176" i="1"/>
  <c r="G248" i="1"/>
  <c r="H184" i="1"/>
  <c r="F613" i="1"/>
  <c r="H613" i="1"/>
  <c r="H376" i="1"/>
  <c r="G613" i="1"/>
  <c r="F190" i="1"/>
  <c r="G308" i="1"/>
  <c r="H308" i="1"/>
  <c r="H324" i="1"/>
  <c r="G330" i="1"/>
  <c r="G298" i="1"/>
  <c r="F569" i="1"/>
  <c r="H576" i="1"/>
  <c r="G582" i="1"/>
  <c r="F608" i="1"/>
  <c r="H587" i="1"/>
  <c r="G621" i="1"/>
  <c r="F631" i="1"/>
  <c r="H104" i="1"/>
  <c r="G130" i="1"/>
  <c r="F126" i="1"/>
  <c r="H144" i="1"/>
  <c r="G171" i="1"/>
  <c r="H248" i="1"/>
  <c r="G84" i="1"/>
  <c r="G376" i="1"/>
  <c r="G121" i="1"/>
  <c r="H121" i="1"/>
  <c r="F591" i="1"/>
  <c r="H285" i="1"/>
  <c r="F285" i="1"/>
  <c r="G285" i="1"/>
  <c r="G591" i="1"/>
  <c r="G211" i="1"/>
  <c r="F211" i="1"/>
  <c r="H211" i="1"/>
  <c r="H92" i="1"/>
  <c r="G92" i="1"/>
  <c r="F92" i="1"/>
  <c r="H133" i="1"/>
  <c r="G133" i="1"/>
  <c r="F341" i="1"/>
  <c r="H341" i="1"/>
  <c r="G341" i="1"/>
  <c r="H333" i="1"/>
  <c r="F333" i="1"/>
  <c r="F316" i="1"/>
  <c r="G316" i="1"/>
  <c r="G333" i="1"/>
  <c r="H277" i="1"/>
  <c r="F277" i="1"/>
  <c r="G277" i="1"/>
  <c r="H316" i="1"/>
  <c r="F120" i="1" l="1"/>
  <c r="F115" i="1" s="1"/>
  <c r="H276" i="1"/>
  <c r="F312" i="1"/>
  <c r="F129" i="1"/>
  <c r="G276" i="1"/>
  <c r="G340" i="1"/>
  <c r="H129" i="1"/>
  <c r="G284" i="1"/>
  <c r="H120" i="1"/>
  <c r="H312" i="1"/>
  <c r="G323" i="1"/>
  <c r="H323" i="1"/>
  <c r="G129" i="1"/>
  <c r="G91" i="1"/>
  <c r="H247" i="1"/>
  <c r="H143" i="1"/>
  <c r="F630" i="1"/>
  <c r="F629" i="1" s="1"/>
  <c r="F628" i="1" s="1"/>
  <c r="G581" i="1"/>
  <c r="H307" i="1"/>
  <c r="F189" i="1"/>
  <c r="F612" i="1"/>
  <c r="G247" i="1"/>
  <c r="G143" i="1"/>
  <c r="G103" i="1"/>
  <c r="F624" i="1"/>
  <c r="H607" i="1"/>
  <c r="G575" i="1"/>
  <c r="F361" i="1"/>
  <c r="F83" i="1"/>
  <c r="F170" i="1"/>
  <c r="H624" i="1"/>
  <c r="G607" i="1"/>
  <c r="F581" i="1"/>
  <c r="H361" i="1"/>
  <c r="H189" i="1"/>
  <c r="G354" i="1"/>
  <c r="H354" i="1"/>
  <c r="F354" i="1"/>
  <c r="G148" i="1"/>
  <c r="H83" i="1"/>
  <c r="G175" i="1"/>
  <c r="F143" i="1"/>
  <c r="F103" i="1"/>
  <c r="H620" i="1"/>
  <c r="G602" i="1"/>
  <c r="F575" i="1"/>
  <c r="H297" i="1"/>
  <c r="F340" i="1"/>
  <c r="H91" i="1"/>
  <c r="G210" i="1"/>
  <c r="H284" i="1"/>
  <c r="G120" i="1"/>
  <c r="H375" i="1"/>
  <c r="H340" i="1"/>
  <c r="F284" i="1"/>
  <c r="G83" i="1"/>
  <c r="G170" i="1"/>
  <c r="H103" i="1"/>
  <c r="G620" i="1"/>
  <c r="F607" i="1"/>
  <c r="H575" i="1"/>
  <c r="G297" i="1"/>
  <c r="G307" i="1"/>
  <c r="G612" i="1"/>
  <c r="H612" i="1"/>
  <c r="H183" i="1"/>
  <c r="F147" i="1"/>
  <c r="F175" i="1"/>
  <c r="H630" i="1"/>
  <c r="H629" i="1" s="1"/>
  <c r="H628" i="1" s="1"/>
  <c r="F602" i="1"/>
  <c r="H148" i="1"/>
  <c r="H175" i="1"/>
  <c r="G630" i="1"/>
  <c r="G629" i="1" s="1"/>
  <c r="G628" i="1" s="1"/>
  <c r="F620" i="1"/>
  <c r="H602" i="1"/>
  <c r="F297" i="1"/>
  <c r="F183" i="1"/>
  <c r="G183" i="1"/>
  <c r="G189" i="1"/>
  <c r="F247" i="1"/>
  <c r="H170" i="1"/>
  <c r="G624" i="1"/>
  <c r="H581" i="1"/>
  <c r="G361" i="1"/>
  <c r="F307" i="1"/>
  <c r="F323" i="1"/>
  <c r="F276" i="1"/>
  <c r="F91" i="1"/>
  <c r="F210" i="1"/>
  <c r="G312" i="1"/>
  <c r="H210" i="1"/>
  <c r="F375" i="1"/>
  <c r="G375" i="1"/>
  <c r="G590" i="1" l="1"/>
  <c r="H205" i="1"/>
  <c r="G360" i="1"/>
  <c r="G182" i="1"/>
  <c r="F619" i="1"/>
  <c r="G611" i="1"/>
  <c r="F374" i="1"/>
  <c r="G311" i="1"/>
  <c r="F205" i="1"/>
  <c r="F275" i="1"/>
  <c r="F306" i="1"/>
  <c r="H580" i="1"/>
  <c r="H169" i="1"/>
  <c r="G188" i="1"/>
  <c r="F182" i="1"/>
  <c r="H590" i="1"/>
  <c r="H147" i="1"/>
  <c r="H611" i="1"/>
  <c r="G306" i="1"/>
  <c r="H574" i="1"/>
  <c r="G619" i="1"/>
  <c r="G169" i="1"/>
  <c r="F283" i="1"/>
  <c r="H374" i="1"/>
  <c r="H283" i="1"/>
  <c r="H90" i="1"/>
  <c r="H296" i="1"/>
  <c r="F102" i="1"/>
  <c r="G174" i="1"/>
  <c r="G147" i="1"/>
  <c r="H188" i="1"/>
  <c r="F580" i="1"/>
  <c r="F82" i="1"/>
  <c r="G574" i="1"/>
  <c r="G142" i="1"/>
  <c r="F611" i="1"/>
  <c r="H306" i="1"/>
  <c r="H246" i="1"/>
  <c r="G90" i="1"/>
  <c r="H322" i="1"/>
  <c r="H311" i="1"/>
  <c r="G283" i="1"/>
  <c r="G339" i="1"/>
  <c r="H275" i="1"/>
  <c r="F90" i="1"/>
  <c r="F296" i="1"/>
  <c r="H174" i="1"/>
  <c r="F174" i="1"/>
  <c r="H182" i="1"/>
  <c r="G296" i="1"/>
  <c r="F606" i="1"/>
  <c r="H102" i="1"/>
  <c r="G82" i="1"/>
  <c r="H339" i="1"/>
  <c r="G115" i="1"/>
  <c r="G205" i="1"/>
  <c r="F339" i="1"/>
  <c r="F574" i="1"/>
  <c r="H619" i="1"/>
  <c r="F142" i="1"/>
  <c r="H82" i="1"/>
  <c r="H360" i="1"/>
  <c r="G606" i="1"/>
  <c r="F169" i="1"/>
  <c r="F360" i="1"/>
  <c r="H606" i="1"/>
  <c r="G102" i="1"/>
  <c r="G246" i="1"/>
  <c r="F188" i="1"/>
  <c r="G580" i="1"/>
  <c r="H142" i="1"/>
  <c r="G322" i="1"/>
  <c r="H115" i="1"/>
  <c r="G275" i="1"/>
  <c r="F311" i="1"/>
  <c r="F322" i="1"/>
  <c r="F246" i="1"/>
  <c r="F590" i="1"/>
  <c r="G374" i="1"/>
  <c r="F485" i="1"/>
  <c r="G321" i="1" l="1"/>
  <c r="G101" i="1"/>
  <c r="H81" i="1"/>
  <c r="H618" i="1"/>
  <c r="H114" i="1"/>
  <c r="H359" i="1"/>
  <c r="F141" i="1"/>
  <c r="H101" i="1"/>
  <c r="F484" i="1"/>
  <c r="F114" i="1"/>
  <c r="G338" i="1"/>
  <c r="H302" i="1"/>
  <c r="G89" i="1"/>
  <c r="G568" i="1"/>
  <c r="F101" i="1"/>
  <c r="H89" i="1"/>
  <c r="H368" i="1"/>
  <c r="H568" i="1"/>
  <c r="F274" i="1"/>
  <c r="G302" i="1"/>
  <c r="G181" i="1"/>
  <c r="G586" i="1"/>
  <c r="G274" i="1"/>
  <c r="F338" i="1"/>
  <c r="G114" i="1"/>
  <c r="G81" i="1"/>
  <c r="H181" i="1"/>
  <c r="F89" i="1"/>
  <c r="H586" i="1"/>
  <c r="F321" i="1"/>
  <c r="H141" i="1"/>
  <c r="F359" i="1"/>
  <c r="F586" i="1"/>
  <c r="H274" i="1"/>
  <c r="G282" i="1"/>
  <c r="H321" i="1"/>
  <c r="G141" i="1"/>
  <c r="F81" i="1"/>
  <c r="H282" i="1"/>
  <c r="F282" i="1"/>
  <c r="F181" i="1"/>
  <c r="F368" i="1"/>
  <c r="G359" i="1"/>
  <c r="F302" i="1"/>
  <c r="F568" i="1"/>
  <c r="H338" i="1"/>
  <c r="G618" i="1"/>
  <c r="F618" i="1"/>
  <c r="G368" i="1"/>
  <c r="G617" i="1" l="1"/>
  <c r="F585" i="1"/>
  <c r="H140" i="1"/>
  <c r="G273" i="1"/>
  <c r="H567" i="1"/>
  <c r="G567" i="1"/>
  <c r="F567" i="1"/>
  <c r="G80" i="1"/>
  <c r="F273" i="1"/>
  <c r="F406" i="1"/>
  <c r="F140" i="1"/>
  <c r="H80" i="1"/>
  <c r="F617" i="1"/>
  <c r="H273" i="1"/>
  <c r="G585" i="1"/>
  <c r="G301" i="1"/>
  <c r="H301" i="1"/>
  <c r="F80" i="1"/>
  <c r="H617" i="1"/>
  <c r="F301" i="1"/>
  <c r="G140" i="1"/>
  <c r="H585" i="1"/>
  <c r="H272" i="1" l="1"/>
  <c r="G272" i="1"/>
  <c r="F405" i="1"/>
  <c r="F566" i="1"/>
  <c r="H566" i="1"/>
  <c r="F272" i="1"/>
  <c r="F35" i="1"/>
  <c r="H35" i="1"/>
  <c r="G35" i="1"/>
  <c r="G566" i="1"/>
  <c r="G647" i="1" l="1"/>
  <c r="F647" i="1"/>
  <c r="H647" i="1"/>
</calcChain>
</file>

<file path=xl/sharedStrings.xml><?xml version="1.0" encoding="utf-8"?>
<sst xmlns="http://schemas.openxmlformats.org/spreadsheetml/2006/main" count="2451" uniqueCount="599">
  <si>
    <t>к решению Благовещенской</t>
  </si>
  <si>
    <t>городской Думы</t>
  </si>
  <si>
    <t>Наименование</t>
  </si>
  <si>
    <t>Код главы</t>
  </si>
  <si>
    <t>РПР</t>
  </si>
  <si>
    <t>ЦСР</t>
  </si>
  <si>
    <t>ВР</t>
  </si>
  <si>
    <t>Благовещенская городская Дума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</si>
  <si>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</si>
  <si>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</si>
  <si>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расходы</t>
  </si>
  <si>
    <t>00 0 00 00000</t>
  </si>
  <si>
    <t>Председатель представительного органа муниципального образования</t>
  </si>
  <si>
    <t>00 0 00 00020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</si>
  <si>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</si>
  <si>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Заместитель председателя представительного органа муниципального образования</t>
  </si>
  <si>
    <t>00 0 00 00030</t>
  </si>
  <si>
    <t>Депутаты  представительного органа муниципального образования</t>
  </si>
  <si>
    <t>00 0 00 00040</t>
  </si>
  <si>
    <t>Обеспечение деятельности Благовещенской городской Думы</t>
  </si>
  <si>
    <t>00 0 00 00050</t>
  </si>
  <si>
    <t>Закупка товаров, работ и услуг для обеспечения государственных(муниципальных) нужд</t>
  </si>
  <si>
    <t>Иные бюджетные ассигнования</t>
  </si>
  <si>
    <t>Компенсация расходов, связанных с депутатской деятельностью</t>
  </si>
  <si>
    <t>00 0 00 00060</t>
  </si>
  <si>
    <t>Другие общегосударственные вопросы</t>
  </si>
  <si>
    <t>Финансовое обеспечение поощрений за заслуги перед муниципальным образованием городом Благовещенском</t>
  </si>
  <si>
    <t>00 0 00 80110</t>
  </si>
  <si>
    <t>Социальное обеспечение и иные выплаты населению</t>
  </si>
  <si>
    <t>Социальная политика</t>
  </si>
  <si>
    <t>Социальное обеспечение населения</t>
  </si>
  <si>
    <t xml:space="preserve">Единовременная денежная выплата лицам, награжденным медалью «За заслуги перед городом Благовещенском» </t>
  </si>
  <si>
    <t>00 0 00 80100</t>
  </si>
  <si>
    <t>Администрация города Благовещенска</t>
  </si>
  <si>
    <t>Функционирование  высшего должностного лица  субъекта  Российской Федерации и муниципального образования</t>
  </si>
  <si>
    <t>Глава муниципального образования</t>
  </si>
  <si>
    <t>00 0 00 00010</t>
  </si>
  <si>
    <t xml:space="preserve"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 </t>
  </si>
  <si>
    <t>Расходы на обеспечение функций исполнительно-распорядительного, контрольного органов муниципального образования</t>
  </si>
  <si>
    <t>00 0 00 00070</t>
  </si>
  <si>
    <t>Расходы на выполнение государственных полномочий</t>
  </si>
  <si>
    <t>00 1 00 00000</t>
  </si>
  <si>
    <t>Финансовое обеспечение переданных государственных полномочий по организации деятельности комиссий по делам несовершеннолетних и защите их прав в рамках подпрограммы «Развитие системы защиты прав детей» государственной программы «Развитие образования Амурской области»</t>
  </si>
  <si>
    <t>00 1 00 87290</t>
  </si>
  <si>
    <t>Финансовое обеспечение государственных полномочий по организации и осуществлению деятельности по опеке и попечительству в отношении совершеннолетних лиц, признанных судом недееспособными вследствие психического расстройства или ограниченных судом в дееспособности вследствие злоупотребления спиртными напитками и наркотическими средствами в рамках подпрограммы «Обеспечение реализации основных направлений государственной политики в сфере реализации государственной программы» государственной программы «Развитие здравоохранения Амурской области»</t>
  </si>
  <si>
    <t>00 1 00 87360</t>
  </si>
  <si>
    <t>Финансовое обеспечение государственных полномочий по организационному обеспечению деятельности административных комиссий области в рамках подпрограммы «Обеспечение реализации основных направлений государственной политики в отдельных сферах государственного управления на территории области" государственной программы «Повышение эффективности деятельности органов государственной власти и управления Амурской области»</t>
  </si>
  <si>
    <t>00 1 00 88430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</si>
  <si>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</si>
  <si>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подпрограммы "Обеспечение реализации основных направлений государственной политики в отдельных сферах государственного управления на территории области" государственной программы "Повышение эффективности деятельности органов государственной власти и управления Амурской области"</t>
  </si>
  <si>
    <t>Предоставление субсидий бюджетным, автономным
учреждениям и иным некоммерческим организациям</t>
  </si>
  <si>
    <t>Расходы на обеспечение деятельности (оказания услуг, выполнение работ) муниципальных организаций  (учреждений)</t>
  </si>
  <si>
    <t>00 0 00 10590</t>
  </si>
  <si>
    <t>Расходы  на оплату исполнительных документов</t>
  </si>
  <si>
    <t>00 0 00 70020</t>
  </si>
  <si>
    <t>Национальная оборона</t>
  </si>
  <si>
    <t>Мобилизационная подготовка экономики</t>
  </si>
  <si>
    <t>Техническая зашита информации</t>
  </si>
  <si>
    <t>00 0 00 00080</t>
  </si>
  <si>
    <t>Мобилизационная подготовка</t>
  </si>
  <si>
    <t>00 0 00 00090</t>
  </si>
  <si>
    <t>Национальная экономика</t>
  </si>
  <si>
    <t>Водное хозяйство</t>
  </si>
  <si>
    <t>08 0 00 00000</t>
  </si>
  <si>
    <t>Подпрограмма "Охрана окружающей среды и обеспечение экологической безопасности населения города Благовещенска"</t>
  </si>
  <si>
    <t>08 4 00 00000</t>
  </si>
  <si>
    <t>Основное мероприятие "Выполнение санитарно-эпидемиологических требований и обеспечение экологической безопасности"</t>
  </si>
  <si>
    <t>08 4 01 00000</t>
  </si>
  <si>
    <t>Расходы по охране, содержанию объектов незавершенного строительства и объектов в период передачи в муниципальную собственность</t>
  </si>
  <si>
    <t>08 4 01 10640</t>
  </si>
  <si>
    <t>Капитальные вложения в объекты недвижимого имущества государственной (муниципальной) собственности</t>
  </si>
  <si>
    <t>Транспорт</t>
  </si>
  <si>
    <t>02 0 00 00000</t>
  </si>
  <si>
    <t>Подпрограмма "Развитие пассажирского транспорта в городе Благовещенске"</t>
  </si>
  <si>
    <t>02 2 00 00000</t>
  </si>
  <si>
    <t>Основное мероприятие "Создание условий для предоставления транспортных услуг населению и организация транспортного обслуживания населения в границах городского округа"</t>
  </si>
  <si>
    <t>02 2 01 00000</t>
  </si>
  <si>
    <t>Расходы на обеспечение деятельности (оказание услуг, выполнение работ) муниципальных организаций (учреждений)</t>
  </si>
  <si>
    <t>02 2 01 10590</t>
  </si>
  <si>
    <t>Предоставление субсидий бюджетным, автономным учреждениям и иным некоммерческим организациям</t>
  </si>
  <si>
    <t>Субсидии транспортным предприятиям на компенсацию  выпадающих доходов по тарифам, не обеспечивающим экономически обоснованные  затраты</t>
  </si>
  <si>
    <t>02 2 01 60020</t>
  </si>
  <si>
    <t>Субсидии транспортным предприятиям на возмещение затрат, не обеспеченных утвержденным экономически обоснованным тарифом, связанных с осуществлением перевозок пассажиров по нерентабельным муниципальным автобусным маршрутам регулярных перевозок в городском сообщении, включая садовые маршруты</t>
  </si>
  <si>
    <t>02 2 01 60030</t>
  </si>
  <si>
    <t>Субсидии перевозчикам на возмещение недополученных доходов в связи с осуществлением перевозок отдельных категорий граждан по льготным проездным билетам в автобусах муниципальных автомобильных маршрутов регулярных перевозок, следующих к местам расположения садовых участков</t>
  </si>
  <si>
    <t>02 2 01 60040</t>
  </si>
  <si>
    <t>Дорожное хозяйство (дорожные фонды)</t>
  </si>
  <si>
    <t>Подпрограмма "Осуществление дорожной деятельности в отношении автомобильных дорог общего пользования местного значения"</t>
  </si>
  <si>
    <t>02 1 00 00000</t>
  </si>
  <si>
    <t>Основное мероприятие "Развитие улично-дорожной сети города Благовещенска"</t>
  </si>
  <si>
    <t>02 1 01 00000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</si>
  <si>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</si>
  <si>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02 1 R1 53930</t>
  </si>
  <si>
    <t>Мероприятия государственной программы Амурской области "Развитие транспортной системы Амурской области", направленные на строительство и ремонт улично-дорожной сети города Благовещенска</t>
  </si>
  <si>
    <t>02 1 01 S7480</t>
  </si>
  <si>
    <t>02 1 01 40080</t>
  </si>
  <si>
    <t>02 1 01 40680</t>
  </si>
  <si>
    <t>Подпрограмма "Профилактика нарушений общественного порядка, терроризма и экстремизма"</t>
  </si>
  <si>
    <t>08 1 00 00000</t>
  </si>
  <si>
    <t>Основное мероприятие "Организация противодействия терроризму и преступности на территории города Благовещенска"</t>
  </si>
  <si>
    <t>08 1 01 00000</t>
  </si>
  <si>
    <t>Обеспечение транспортной безопасности на объектах транспортной инфраструктуры (мост через р.Зея)</t>
  </si>
  <si>
    <t>08 1 01 10680</t>
  </si>
  <si>
    <t>Другие вопросы в области национальной экономики</t>
  </si>
  <si>
    <t>09 0 00 00000</t>
  </si>
  <si>
    <t>09 1 00 00000</t>
  </si>
  <si>
    <t>Подпрограмма "Развитие малого и среднего предпринимательства в городе Благовещенске"</t>
  </si>
  <si>
    <t>09 2 00 00000</t>
  </si>
  <si>
    <t>Основное мероприятие "Поддержка субъектов малого и среднего предпринимательства"</t>
  </si>
  <si>
    <t>Организационная, информационная, консультационная поддержка, поддержка в области повышения инвестиционной активности в сфере малого и среднего предпринимательства</t>
  </si>
  <si>
    <t>Основное мероприятие "Развитие инфраструктуры поддержки малого и среднего предпринимательства"</t>
  </si>
  <si>
    <t>Субсидии некоммерческим организациям, оказывающим поддержку субъектам малого и среднего предпринимательства</t>
  </si>
  <si>
    <t>11 0 00 00000</t>
  </si>
  <si>
    <t>Основное мероприятие "Обеспечение мероприятий по землеустройству и землепользованию"</t>
  </si>
  <si>
    <t>11 0 01 00000</t>
  </si>
  <si>
    <t>Организация выполнения кадастровых работ и государственного кадастрового учета в отношении земельных участков для муниципальных нужд</t>
  </si>
  <si>
    <t>11 0 01 10240</t>
  </si>
  <si>
    <t>Основное мероприятие "Обеспечение мероприятий по градостроительной деятельности"</t>
  </si>
  <si>
    <t>11 0 02 00000</t>
  </si>
  <si>
    <t>Обеспечение мероприятий по ведению информационной системы обеспечения градостроительной деятельности, осуществляемой на территории города Благовещенска</t>
  </si>
  <si>
    <t>11 0 02 10300</t>
  </si>
  <si>
    <t>Организация деятельности, направленной на подготовку внесения изменений в правила землепользования и застройки, подготовку нормативов градостроительного проектирования и документации по планировке территории</t>
  </si>
  <si>
    <t>11 0 02 10500</t>
  </si>
  <si>
    <t>Разработка программ комплексного развития</t>
  </si>
  <si>
    <t>11 0 02 10510</t>
  </si>
  <si>
    <t xml:space="preserve">Жилищно-коммунальное хозяйство </t>
  </si>
  <si>
    <t xml:space="preserve">Жилищное  хозяйство </t>
  </si>
  <si>
    <t>03 0 00 00000</t>
  </si>
  <si>
    <t>Подпрограмма "Капитальный ремонт жилищного фонда города Благовещенска"</t>
  </si>
  <si>
    <t>03 3 00 00000</t>
  </si>
  <si>
    <t>Основное мероприятие "Обеспечение мероприятий по капитальному ремонту общего имущества в многоквартирных домах"</t>
  </si>
  <si>
    <t>03 3 01 00000</t>
  </si>
  <si>
    <t>Капитальный ремонт жилищного фонда г.Благовещенска</t>
  </si>
  <si>
    <t>03 3 01 10220</t>
  </si>
  <si>
    <t xml:space="preserve">Коммунальное хозяйство </t>
  </si>
  <si>
    <t>Подпрограмма "Повышение качества и надежности жилищно-коммунального обслуживания населения, обеспечение доступности коммунальных услуг"</t>
  </si>
  <si>
    <t>03 1 00 00000</t>
  </si>
  <si>
    <t>Основное мероприятие "Организация на территории городского округа тепло-, водо-, электро-, газоснабжения и водоотведения"</t>
  </si>
  <si>
    <t>03 1 01 00000</t>
  </si>
  <si>
    <t>Строительство водопроводных сетей в районе "5-й стройки"</t>
  </si>
  <si>
    <t>03 1 01 40090</t>
  </si>
  <si>
    <t>Тепло- и водоснабжение жилых домов в районе "Астрахановка" г.Благовещенск</t>
  </si>
  <si>
    <t>03 1 01 40580</t>
  </si>
  <si>
    <t>Сливная станция с. Садовое, Амурская область (в т.ч. проектные работы)</t>
  </si>
  <si>
    <t>03 1 01 40660</t>
  </si>
  <si>
    <t>Строительство сетей водоснабжения в кварталах 197, 203, 204 г.Благовещенск, Амурская область (в т.ч. проектные работы)</t>
  </si>
  <si>
    <t>03 1 01 40690</t>
  </si>
  <si>
    <t>Ликвидационный тампонаж скважины в с.Белогорье</t>
  </si>
  <si>
    <t>03 1 01 40720</t>
  </si>
  <si>
    <t xml:space="preserve">Благоустройство </t>
  </si>
  <si>
    <t>Подпрограмма "Благоустройство территории города Благовещенска"</t>
  </si>
  <si>
    <t>03 4 00 00000</t>
  </si>
  <si>
    <t>Основное мероприятие "Организация работ по повышению благоустроенности территории города Благовещенска"</t>
  </si>
  <si>
    <t>03 4 01 00000</t>
  </si>
  <si>
    <t>Проведение капитального ремонта и ремонта дворовых территорий многоквартирных домов, проездов к дворовым территориям многоквартирных домов, устройство ограждений на территориях (территорий) многоквартирных домов, устройство детских и спортивных площадок на дворовых территориях многоквартирных домов</t>
  </si>
  <si>
    <t>03 4 01 60110</t>
  </si>
  <si>
    <t>Муниципальная программа "Формирование современной городской среды на территории города Благовещенска на 2018-2024 годы"</t>
  </si>
  <si>
    <t>13 0 00 00000</t>
  </si>
  <si>
    <t>Основное мероприятие "Реализация мероприятий в рамках национального проекта "Жильё и городская среда"</t>
  </si>
  <si>
    <t>13 0 02 00000</t>
  </si>
  <si>
    <t>Реализация мероприятий программы формирования современной городской среды</t>
  </si>
  <si>
    <t>13 0 F2 55550</t>
  </si>
  <si>
    <t>Другие вопросы в области жилищно-коммунального хозяйства</t>
  </si>
  <si>
    <t>Основное мероприятие "Финансовое обеспечение исполнения функций технического заказчика по объектам капитального строительства муниципальной собственности"</t>
  </si>
  <si>
    <t>11 0 03 00000</t>
  </si>
  <si>
    <t>11 0 03 10590</t>
  </si>
  <si>
    <t>Образование</t>
  </si>
  <si>
    <t>Дошкольное  образование</t>
  </si>
  <si>
    <t>04 0 00 00000</t>
  </si>
  <si>
    <t>Подпрограмма "Развитие дошкольного, общего и дополнительного  образования детей"</t>
  </si>
  <si>
    <t>04 1 00 00000</t>
  </si>
  <si>
    <t>Основное мероприятие "Развитие инфраструктуры  дошкольного и общего образования"</t>
  </si>
  <si>
    <t>04 1 02 00000</t>
  </si>
  <si>
    <t>Дошкольное образовательное учреждение на 350 мест в Северном планировочном районе г.Благовещенск, Амурская область (в т.ч.проектные работы)</t>
  </si>
  <si>
    <t>04 1 02 40730</t>
  </si>
  <si>
    <t xml:space="preserve">Общее образование </t>
  </si>
  <si>
    <t>Школа на 1500 мест в квартале 406 г.Благовещенск, Амурская область (в т.ч. проектные работы)</t>
  </si>
  <si>
    <t>04 1 02 40670</t>
  </si>
  <si>
    <t xml:space="preserve">Молодежная политика  </t>
  </si>
  <si>
    <t>07 0 00 00000</t>
  </si>
  <si>
    <t>Основное мероприятие "Реализация мер в области муниципальной молодежной политики"</t>
  </si>
  <si>
    <t>07 0 01 00000</t>
  </si>
  <si>
    <t>Организация и  проведение мероприятий по работе с молодежью</t>
  </si>
  <si>
    <t>07 0 01 10180</t>
  </si>
  <si>
    <t>Выплата премий  и грантов  в сфере молодежной политики</t>
  </si>
  <si>
    <t>07 0 01 10560</t>
  </si>
  <si>
    <t>Основное мероприятие "Организация деятельности  по работе с молодежью на территории городского округа"</t>
  </si>
  <si>
    <t>07 0 02 00000</t>
  </si>
  <si>
    <t>07 0 02 10590</t>
  </si>
  <si>
    <t>Пенсионное обеспечение</t>
  </si>
  <si>
    <t>Доплаты к пенсиям муниципальных служащих</t>
  </si>
  <si>
    <t>00 0 00 80120</t>
  </si>
  <si>
    <t>Дополнительное материальное обеспечение ветеранов культуры, искусства и спорта</t>
  </si>
  <si>
    <t>00 0 00 80080</t>
  </si>
  <si>
    <t>Предоставление мер социальной поддержки гражданам, награжденным званием "Почётный гражданин города Благовещенска"</t>
  </si>
  <si>
    <t>00 0 00 80090</t>
  </si>
  <si>
    <t xml:space="preserve">Мероприятия  в области социальной политики </t>
  </si>
  <si>
    <t>00 0 00 80130</t>
  </si>
  <si>
    <t>Расходы на финансирование муниципального гранта</t>
  </si>
  <si>
    <t>00 0 00 80140</t>
  </si>
  <si>
    <t xml:space="preserve">Физическая культура и спорт </t>
  </si>
  <si>
    <t xml:space="preserve">Физическая культура </t>
  </si>
  <si>
    <t>06 0 00 00000</t>
  </si>
  <si>
    <t>Основное мероприятие "Организация деятельности муниципальных учреждений в сфере физической культуры и спорта"</t>
  </si>
  <si>
    <t>06 0 01 00000</t>
  </si>
  <si>
    <t>06 0 01 10590</t>
  </si>
  <si>
    <t>Массовый спорт</t>
  </si>
  <si>
    <t>Основное мероприятие "Развитие инфраструктуры и материально-технической базы для занятия физической культурой и спортом"</t>
  </si>
  <si>
    <t>06 0 02 00000</t>
  </si>
  <si>
    <t>Совершенствование материально-технической базы для занятий физической культурой и спортом в городе Благовещенске</t>
  </si>
  <si>
    <t>06 0 02 10120</t>
  </si>
  <si>
    <t>Основное мероприятие "Развитие и поддержка физической культуры и спорта на территории городского округа"</t>
  </si>
  <si>
    <t>06 0 03 00000</t>
  </si>
  <si>
    <t>Развитие массовой физкультурно-оздоровительной и спортивной работы с населением</t>
  </si>
  <si>
    <t>06 0 03 10130</t>
  </si>
  <si>
    <t>Проведение городских спортивно-массовых мероприятий - День Здоровья: «Кросс»,  «Азимут», «Оранжевый Мяч», «Лыжня»</t>
  </si>
  <si>
    <t>06 0 03 10140</t>
  </si>
  <si>
    <t xml:space="preserve">Развитие и поддержка  спорта высших достижений </t>
  </si>
  <si>
    <t>06 0 03 10150</t>
  </si>
  <si>
    <t>Создание условий для развития физической культуры и спорта  среди лиц с ограниченными физическими возможностями здоровья</t>
  </si>
  <si>
    <t>06 0 03 10160</t>
  </si>
  <si>
    <t>Средства массовой  информации</t>
  </si>
  <si>
    <t>Телевидение и радиовещание</t>
  </si>
  <si>
    <t>Обслуживание 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</si>
  <si>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</si>
  <si>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</si>
  <si>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00 0 00 70010</t>
  </si>
  <si>
    <t>Обслуживание государственного (муниципального) долга</t>
  </si>
  <si>
    <t xml:space="preserve">Выравнивание обеспеченности муниципальных образований по реализации ими отдельных расходных обязательств (процентные платежи по муниципальному долгу) </t>
  </si>
  <si>
    <t>00 0 00 S7719</t>
  </si>
  <si>
    <t>Финансовое управление администрации города Благовещенска</t>
  </si>
  <si>
    <t>Обеспечение деятельности  финансовых, налоговых и таможенных органов и органов финансового (финансово-бюджетного) надзора</t>
  </si>
  <si>
    <t>Резервные фонды</t>
  </si>
  <si>
    <t>Резервный фонд администрации города Благовещенска</t>
  </si>
  <si>
    <t>00 0 00 20010</t>
  </si>
  <si>
    <t xml:space="preserve">Управление ЖКХ администрации города Благовещенска </t>
  </si>
  <si>
    <t>Сельское хозяйство и рыболовство</t>
  </si>
  <si>
    <t>Расходы на осуществление мероприятий по отлову и содержанию безнадзорных животных, обитающих на территории городского округа</t>
  </si>
  <si>
    <t>08 4 01 10560</t>
  </si>
  <si>
    <t>08 4 01 69700</t>
  </si>
  <si>
    <t xml:space="preserve">Выравнивание обеспеченности муниципальных образований по реализации ими отдельных расходных обязательств (предоставление субсидии казенным предприятиям на возмещение затрат, связанных с выполнением заказа по содержанию и ремонту улично-дорожной сети)     </t>
  </si>
  <si>
    <t>02 1 01 S7711</t>
  </si>
  <si>
    <t xml:space="preserve">Выравнивание обеспеченности муниципальных образований по реализации ими отдельных расходных обязательств (предоставление субсидий юридическим лицам на возмещение затрат, связанных с выполнением работ по устройству, ремонту и модернизации отдельных элементов обустройства автомобильных дорог в границах городского округа)           </t>
  </si>
  <si>
    <t>02 1 01 S7712</t>
  </si>
  <si>
    <t>Выравнивание обеспеченности муниципальных образований по реализации ими отдельных расходных обязательств (предоставление субсидий казенным предприятиям на  возмещение затрат, связанных с выполнением заказа по содержанию и обслуживанию средств регулирования дорожного движения)</t>
  </si>
  <si>
    <t>02 1 01 S7713</t>
  </si>
  <si>
    <t>01 0 00 00000</t>
  </si>
  <si>
    <t>Подпрограмма "Переселение граждан из аварийного жилищного фонда на территории города Благовещенска"</t>
  </si>
  <si>
    <t>01 1 00 00000</t>
  </si>
  <si>
    <t>Основное мероприятие "Обеспечение мероприятий по переселению граждан из аварийного жилищного фонда"</t>
  </si>
  <si>
    <t>01 1 01 00000</t>
  </si>
  <si>
    <t>Обеспечение мероприятий по сносу аварийных домов</t>
  </si>
  <si>
    <t>01 1 01 10490</t>
  </si>
  <si>
    <t>Основное мероприятие "Поддержка организаций, предоставляющих жилищно-коммунальные услуги населению"</t>
  </si>
  <si>
    <t>03 1 02 00000</t>
  </si>
  <si>
    <t>Выравнивание обеспеченности муниципальных образований по реализации ими отдельных расходных обязательств (предоставление субсидий юридическим лицам, предоставляющим населению жилищные услуги по тарифам, не обеспечивающим возмещения затрат (неблагоустроенный жилищный фонд и общежития)</t>
  </si>
  <si>
    <t>03 1 02 S7714</t>
  </si>
  <si>
    <t>Основное мероприятие "Реализация мероприятий по обеспечению благоприятных и безопасных условий проживания граждан в многоквартирных домах"</t>
  </si>
  <si>
    <t>03 1 03 00000</t>
  </si>
  <si>
    <t>Текущий и капитальный ремонт выгребных ям, строительство и ремонт дворовых уборных и подъездных путей к ним в неблагоустроенном жилищном фонде</t>
  </si>
  <si>
    <t>03 1 03 60130</t>
  </si>
  <si>
    <t>Расходы на организацию проведения конкурсов по отбору управляющих организаций</t>
  </si>
  <si>
    <t>03 1 03 60140</t>
  </si>
  <si>
    <t>Закупка товаров, работ и услуг для обеспечения  государственных(муниципальных) нужд</t>
  </si>
  <si>
    <t>Финансовое обеспечение государственных полномочий по компенсации выпадающих доходов теплоснабжающих организаций, возникающих в результате установления льготных тарифов для населения Амурской области в рамках подпрограммы "Обеспечение доступности коммунальных услуг, повышение качества и надежности жилищно – коммунального обслуживания населения» государственной программы Амурской области «Модернизация жилищно – коммунального комплекса, энергосбережение и повышение энергетической эффективности в Амурской области"</t>
  </si>
  <si>
    <t>Выполнение работ по актуализации схемы теплоснабжения города Благовещенска</t>
  </si>
  <si>
    <t>03 1 01 10651</t>
  </si>
  <si>
    <t>03 1 02 S7715</t>
  </si>
  <si>
    <t>Оплата услуг региональному оператору по обращению с твердыми коммунальными отходами</t>
  </si>
  <si>
    <t>03 1 03 10540</t>
  </si>
  <si>
    <t>Оборудование контейнерных площадок для сбора твердых коммунальных отходов</t>
  </si>
  <si>
    <t>03 1 03 S7330</t>
  </si>
  <si>
    <t>Оплата услуг по поставке электроэнергии на  уличное  освещение</t>
  </si>
  <si>
    <t>03 4 01 60170</t>
  </si>
  <si>
    <t xml:space="preserve">Прочие мероприятия по  благоустройству  городского округа </t>
  </si>
  <si>
    <t>03 4 01 60210</t>
  </si>
  <si>
    <t>Выравнивание обеспеченности муниципальных образований по реализации ими отдельных расходных обязательств (предоставление субсидий казенным предприятиям на возмещение затрат, связанных с выполнением заказа по уборке с территорий общего пользования случайного мусора и несанкционированных свалок, а также по установке и содержанию элементов благоустройства на территориях общего пользования муниципального образования города Благовещенска)</t>
  </si>
  <si>
    <t>03 4 01 S7716</t>
  </si>
  <si>
    <t>Выравнивание обеспеченности муниципальных образований по реализации ими отдельных расходных обязательств (предоставление субсидий казенным предприятиям на возмещение затрат, связанных с выполнением заказа по содержанию муниципальных сетей наружного освещения и световых устройств)</t>
  </si>
  <si>
    <t>03 4 01 S7717</t>
  </si>
  <si>
    <t>Выравнивание обеспеченности муниципальных образований по реализации ими отдельных расходных обязательств (предоставление субсидий казенным предприятиям на возмещение затрат, связанных с выполнением заказа по содержанию озелененных территорий общего пользования города Благовещенска)</t>
  </si>
  <si>
    <t>03 4 01 S7718</t>
  </si>
  <si>
    <t>03 5 00 00000</t>
  </si>
  <si>
    <t>Основное мероприятие "Организация деятельности в сфере жилищно-коммунального хозяйства"</t>
  </si>
  <si>
    <t>03 5 01 00000</t>
  </si>
  <si>
    <t>03 5 01 00070</t>
  </si>
  <si>
    <t>Управление по делам гражданской обороны и чрезвычайным ситуациям города Благовещенска</t>
  </si>
  <si>
    <t xml:space="preserve">Национальная безопасность  и правоохранительная деятельность </t>
  </si>
  <si>
    <t xml:space="preserve">Защита населения  и территории от чрезвычайных  ситуаций  природного  и техногенного  характера, гражданская оборона </t>
  </si>
  <si>
    <t>Обновление и укрепление материально-технической базы АПК «Безопасный город»  и комплексной системы экстренного оповещения населения»</t>
  </si>
  <si>
    <t>Обеспечение  функционирования АПК "Безопасный город" и комплексной системы экстренного оповещения населения</t>
  </si>
  <si>
    <t>Развитие аппаратно-программного комплекса  "Безопасный город" в рамках подпрограммы "Профилактика правонарушений, профилактика терроризма и экстремизма" государственной  программы "Снижение рисков и смягчение последствий чрезвычайных ситуаций природного и техногенного характера, а также обеспечение безопасности населения области"</t>
  </si>
  <si>
    <t>08 1 01 11590</t>
  </si>
  <si>
    <t>Подпрограмма  "Обеспечение безопасности людей на водных объектах, охраны их жизни и здоровья на территории города Благовещенска"</t>
  </si>
  <si>
    <t>08 2 00 00000</t>
  </si>
  <si>
    <t>Основное мероприятие "Организация мероприятий в сфере  обеспечения безопасности   людей на водных объектах"</t>
  </si>
  <si>
    <t>08 2 01 00000</t>
  </si>
  <si>
    <t xml:space="preserve">Обеспечение и проведение мероприятий  по профилактической работе по вопросам  безопасного поведения на воде                                      </t>
  </si>
  <si>
    <t>08 2 01 10360</t>
  </si>
  <si>
    <t>Обеспечение  и проведение мероприятий по созданию спасательных постов</t>
  </si>
  <si>
    <t>08 2 01 10390</t>
  </si>
  <si>
    <t>Подпрограмма "Обеспечение первичных   мер  пожарной безопасности на территории города Благовещенска"</t>
  </si>
  <si>
    <t>08 3 00 00000</t>
  </si>
  <si>
    <t>Основное мероприятие "Осуществление мероприятий по выполнению требований пожарной безопасности"</t>
  </si>
  <si>
    <t>08 3 01 00000</t>
  </si>
  <si>
    <t>Предупреждение  пожаров в границах городского округа</t>
  </si>
  <si>
    <t>08 3 01 10420</t>
  </si>
  <si>
    <t>08 5 00 00000</t>
  </si>
  <si>
    <t>Основное мероприятие "Организация управления системой обеспечения безопасности жизнедеятельности населения и территории"</t>
  </si>
  <si>
    <t>08 5 01 00000</t>
  </si>
  <si>
    <t>08 5 01 10590</t>
  </si>
  <si>
    <t>Управление образования администрации города Благовещенска</t>
  </si>
  <si>
    <t>Основное мероприятие "Обеспечение  реализации программ дошкольного, начального, основного, среднего  и дополнительного  образования"</t>
  </si>
  <si>
    <t>04 1 01 00000</t>
  </si>
  <si>
    <t>04 1 01 10590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</si>
  <si>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"Развитие дошкольного, общего и дополнительного образования детей" государственной программы "Развитие образования Амурской области"</t>
  </si>
  <si>
    <t xml:space="preserve"> Обновление и укрепление материально - технической базы муниципальных организаций (учреждений)</t>
  </si>
  <si>
    <t>04 1 02 10010</t>
  </si>
  <si>
    <t>04 3 00 00000</t>
  </si>
  <si>
    <t>Основное мероприятие "Развитие, поддержка и совершенствование системы кадрового потенциала педагогического корпуса"</t>
  </si>
  <si>
    <t>04 3 02 00000</t>
  </si>
  <si>
    <t>Развитие кадрового потенциала муниципальных организаций (учреждений)</t>
  </si>
  <si>
    <t>04 3 02 10020</t>
  </si>
  <si>
    <t xml:space="preserve">Единовременные социальные пособия работникам муниципальных образовательных учреждений </t>
  </si>
  <si>
    <t>04 3 02 10610</t>
  </si>
  <si>
    <t xml:space="preserve">Организация подвоза обучающихся в муниципальных образовательных организациях, проживающих в отдаленных населенных пунктах </t>
  </si>
  <si>
    <t>04 1 01 10570</t>
  </si>
  <si>
    <t xml:space="preserve">Премия одаренным  детям, обучающимся в образовательных организациях   города Благовещенска </t>
  </si>
  <si>
    <t>04 1 01 10580</t>
  </si>
  <si>
    <t xml:space="preserve">Предоставление бесплатного питания детям из малообеспеченных семей, обучающихся  в муниципальных общеобразовательных организациях города Благовещенска </t>
  </si>
  <si>
    <t>04 1 01 10600</t>
  </si>
  <si>
    <t>Обеспечение бесплатным двухразовым питанием детей с ограниченными возможностями здоровья, обучающихся в муниципальных общеобразовательных организациях</t>
  </si>
  <si>
    <t>04 1 01 S7620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</si>
  <si>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«Развитие дошкольного, общего и дополнительного образования детей» государственной программы «Развитие образования Амурской области»</t>
  </si>
  <si>
    <t>04 1 01 88500</t>
  </si>
  <si>
    <t>Дополнительное образование детей</t>
  </si>
  <si>
    <t>Обновление и укрепление материально - технической базы муниципальных организаций (учреждений)</t>
  </si>
  <si>
    <t>Подпрограмма  "Развитие системы защиты прав детей"</t>
  </si>
  <si>
    <t>04 2 00 00000</t>
  </si>
  <si>
    <t>Основное мероприятие "Организация  и обеспечение проведения оздоровительной кампании детей"</t>
  </si>
  <si>
    <t>04 2 02 00000</t>
  </si>
  <si>
    <t>Проведение  мероприятий  по организации отдыха детей в каникулярное время</t>
  </si>
  <si>
    <t>04 2 02 10040</t>
  </si>
  <si>
    <t>Частичная оплата стоимости путевок  для детей работающих граждан в организации отдыха и оздоровления детей в каникулярное время</t>
  </si>
  <si>
    <t>04 2 02 80010</t>
  </si>
  <si>
    <t>Частичная оплата стоимости путевок для детей работающих граждан в организации отдыха и оздоровления детей в каникулярное время  на условиях софинансирования мероприятия  подпрограммы "Развитие системы защиты прав детей"  государственной программы  "Развитие образования Амурской области"</t>
  </si>
  <si>
    <t>04 2 02 S7500</t>
  </si>
  <si>
    <t>Другие вопросы в области образования</t>
  </si>
  <si>
    <t>Основное мероприятие "Реализация прав и гарантий на государственную поддержку отдельных категорий граждан"</t>
  </si>
  <si>
    <t>04 2 01 00000</t>
  </si>
  <si>
    <t>Финансовое обеспечение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«Социальная поддержка семьи и детей в Амурской области» государственной программы "Развитие системы социальной защиты населения Амурской области"</t>
  </si>
  <si>
    <t>04 2 01 87300</t>
  </si>
  <si>
    <t>Основное мероприятие «Выявление и поддержка одаренных детей»</t>
  </si>
  <si>
    <t>04 2 03 00000</t>
  </si>
  <si>
    <t>Развитие интеллектуального, творческого и физического потенциала всех категорий детей</t>
  </si>
  <si>
    <t>04 2 03 10050</t>
  </si>
  <si>
    <t>Основное мероприятие "Организация деятельности в сфере образования"</t>
  </si>
  <si>
    <t>04 3 01 00000</t>
  </si>
  <si>
    <t>04 3 01 00070</t>
  </si>
  <si>
    <t>04 3 01 10590</t>
  </si>
  <si>
    <t>Основное мероприятие «Развитие, поддержка и совершенствование системы кадрового потенциала педагогического корпуса»</t>
  </si>
  <si>
    <t>Охрана семьи и детства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</si>
  <si>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рамках подпрограммы «Развитие дошкольного, общего и дополнительного образования детей» государственной программы «Развитие образования Амурской области»</t>
  </si>
  <si>
    <t>04 1 01 87250</t>
  </si>
  <si>
    <t>Осуществление государственного полномочия по предоставлению единовременной денежной выплаты при передаче ребенка на воспитание в семью в рамках подпрограммы «Социальная поддержка семьи и детей в Амурской области» государственной программы «Развитие системы социальной защиты населения Амурской области»</t>
  </si>
  <si>
    <t>04 2 01 11020</t>
  </si>
  <si>
    <t>Дополнительные гарантии по социальной поддержке детей-сирот и детей, оставшихся без попечения родителей, лиц из числа детей-сирот и детей, оставшихся без попечения родителей, в рамках подпрограммы «Социальная поддержка семьи и детей в Амурской области» государственной программы «Развитие системы социальной защиты населения Амурской области»</t>
  </si>
  <si>
    <t>04 2 01 70000</t>
  </si>
  <si>
    <t>Выплата денежных средств на содержание детей, находящихся в семьях опекунов (попечителей) и в приемных семьях, а также вознаграждения приемным родителям (родителю) в рамках подпрограммы «Социальная поддержка семьи и детей в Амурской области» государственной программы «Развитие системы социальной защиты населения Амурской области»</t>
  </si>
  <si>
    <t xml:space="preserve">Управление  культуры администрации города Благовещенска </t>
  </si>
  <si>
    <t>05 0 00 00000</t>
  </si>
  <si>
    <t>Подпрограмма " Дополнительное образование детей в сфере культуры"</t>
  </si>
  <si>
    <t>05 2 00 00000</t>
  </si>
  <si>
    <t>Основное мероприятие "Организация дополнительного образования детей в сфере культуры"</t>
  </si>
  <si>
    <t>05 2 01 00000</t>
  </si>
  <si>
    <t>05 2 01 10590</t>
  </si>
  <si>
    <t xml:space="preserve">Культура, кинематография </t>
  </si>
  <si>
    <t xml:space="preserve">Культура </t>
  </si>
  <si>
    <t>05 3 00 00000</t>
  </si>
  <si>
    <t>Основное мероприятие "Организация  деятельности библиотек"</t>
  </si>
  <si>
    <t>05 3 01 00000</t>
  </si>
  <si>
    <t>05 3 01 10590</t>
  </si>
  <si>
    <t>Создание модельной муниципальной библиотеки в целях реализации национального проекта "Культура"</t>
  </si>
  <si>
    <t>05 3 А1 54540</t>
  </si>
  <si>
    <t>Подпрограмма  "Народное творчество и культурно-досуговая деятельность"</t>
  </si>
  <si>
    <t>05 4 00 00000</t>
  </si>
  <si>
    <t>Основное мероприятие "Организация культурно-досуговой деятельности и народного творчества"</t>
  </si>
  <si>
    <t>05 4 01 00000</t>
  </si>
  <si>
    <t>05 4 01 10590</t>
  </si>
  <si>
    <t>05 5 00 00000</t>
  </si>
  <si>
    <t>Другие вопросы  в области культуры, кинематографии</t>
  </si>
  <si>
    <t>Подпрограмма "Историко-культурное наследие"</t>
  </si>
  <si>
    <t>05 1 00 00000</t>
  </si>
  <si>
    <t>Основное мероприятие "Обеспечение сохранности объектов историко-культурного наследия"</t>
  </si>
  <si>
    <t>05 1 01 00000</t>
  </si>
  <si>
    <t>Работы по сохранению объектов историко-культурного наследия</t>
  </si>
  <si>
    <t>05 1 01 10070</t>
  </si>
  <si>
    <t>Основное мероприятие "Организация деятельности в сфере культуры"</t>
  </si>
  <si>
    <t>05 5 01 00000</t>
  </si>
  <si>
    <t>05 5 01 00070</t>
  </si>
  <si>
    <t>Основное мероприятие "Реализация мероприятий по развитию и сохранению культуры в городе Благовещенске"</t>
  </si>
  <si>
    <t>05 5 02 00000</t>
  </si>
  <si>
    <t>Поддержка творческих инициатив в сфере культуры города Благовещенска</t>
  </si>
  <si>
    <t>05 5 02 80020</t>
  </si>
  <si>
    <t>Комитет по управлению имуществом муниципального образования города Благовещенска</t>
  </si>
  <si>
    <t>01 4 00 00000</t>
  </si>
  <si>
    <t>Основное мероприятие "Финансирование расходов на реализацию мероприятий программы и обеспечение деятельности учреждения, осуществляющего функции в жилищной сфере"</t>
  </si>
  <si>
    <t>01 4 01 00000</t>
  </si>
  <si>
    <t>01 4 01 10590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</si>
  <si>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</si>
  <si>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"Энергосбережение и повышение энергетической эффективности в городе Благовещенске"</t>
  </si>
  <si>
    <t>03 2 00 00000</t>
  </si>
  <si>
    <t>Основное мероприятие "Обеспечение энергоэффективности в бюджетной и жилищно-коммунальной сферах экономики города Благовещенска"</t>
  </si>
  <si>
    <t>03 2 01 00000</t>
  </si>
  <si>
    <t>Государственная регистрация права муниципальной  собственности на  выявленные  бесхозяйные объекты  инженерной инфраструктуры</t>
  </si>
  <si>
    <t>03 2 01 60230</t>
  </si>
  <si>
    <t>00 0 00 70030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</si>
  <si>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</si>
  <si>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01 1 01 55050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</si>
  <si>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округа, за счет средств областного бюджета</t>
  </si>
  <si>
    <t>01 1 01 80510</t>
  </si>
  <si>
    <t>Содержание и ремонт муниципального жилья</t>
  </si>
  <si>
    <t>01 4 01 60010</t>
  </si>
  <si>
    <t>Исполнение обязательств по уплате взносов на капитальный ремонт общего имущества в многоквартирных домах, жилые и нежилые помещения в которых находятся в муниципальной собственности</t>
  </si>
  <si>
    <t>03 3 01 10550</t>
  </si>
  <si>
    <t>Финансовое обеспечение государственных полномочий Амурской области по постановке на учет и учету граждан, имеющих право на получение жилищных субсидий (единовременных социальных выплат) на приобретение или строительство жилых помещений в соответствии с Федеральным законом от 25.10.2002 № 125-ФЗ "О жилищных субсидиях гражданам, выезжающим из районов Крайнего Севера и приравненных к ним местностей"</t>
  </si>
  <si>
    <t>01 4 01 87630</t>
  </si>
  <si>
    <t>Подпрограмма "Улучшение жилищных условий работников муниципальных организаций города Благовещенска"</t>
  </si>
  <si>
    <t>01 2 00 00000</t>
  </si>
  <si>
    <t xml:space="preserve">Основное мероприятие "Обеспечение доступности приобретения (строительства) жилья для работников муниципальных организаций" </t>
  </si>
  <si>
    <t>01 2 01 00000</t>
  </si>
  <si>
    <t>Предоставление работникам муниципальных организаций социальной выплаты за счет средств городского бюджета на компенсацию части стоимости приобретенного (приобретаемого), построенного жилья</t>
  </si>
  <si>
    <t>01 2 01 80070</t>
  </si>
  <si>
    <t>Подпрограмма "Обеспечение жильём молодых семей"</t>
  </si>
  <si>
    <t>01 3 00 00000</t>
  </si>
  <si>
    <t>Основное мероприятие "Государственная поддержка молодых семей, признанных в установленном порядке нуждающимися в улучшении жилищных условий"</t>
  </si>
  <si>
    <t>01 3 01 00000</t>
  </si>
  <si>
    <t>Реализация мероприятий по обеспечению жильём молодых семей</t>
  </si>
  <si>
    <t>01 3 01 L4970</t>
  </si>
  <si>
    <t xml:space="preserve">Контрольно-счетная палата города Благовещенска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</si>
  <si>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</si>
  <si>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Условно-утверждаемые расходы</t>
  </si>
  <si>
    <t>001</t>
  </si>
  <si>
    <t>0100</t>
  </si>
  <si>
    <t>0103</t>
  </si>
  <si>
    <t>0113</t>
  </si>
  <si>
    <t>1000</t>
  </si>
  <si>
    <t>1003</t>
  </si>
  <si>
    <t xml:space="preserve">001 </t>
  </si>
  <si>
    <t/>
  </si>
  <si>
    <t>002</t>
  </si>
  <si>
    <t>0102</t>
  </si>
  <si>
    <t>0104</t>
  </si>
  <si>
    <t>100</t>
  </si>
  <si>
    <t>200</t>
  </si>
  <si>
    <t xml:space="preserve">002 </t>
  </si>
  <si>
    <t>0105</t>
  </si>
  <si>
    <t>0200</t>
  </si>
  <si>
    <t>0204</t>
  </si>
  <si>
    <t>0400</t>
  </si>
  <si>
    <t>0406</t>
  </si>
  <si>
    <t>0408</t>
  </si>
  <si>
    <t>0409</t>
  </si>
  <si>
    <t>0412</t>
  </si>
  <si>
    <t>0500</t>
  </si>
  <si>
    <t>0501</t>
  </si>
  <si>
    <t>0502</t>
  </si>
  <si>
    <t>0503</t>
  </si>
  <si>
    <t>0505</t>
  </si>
  <si>
    <t>0700</t>
  </si>
  <si>
    <t>0701</t>
  </si>
  <si>
    <t>0702</t>
  </si>
  <si>
    <t>0707</t>
  </si>
  <si>
    <t>1001</t>
  </si>
  <si>
    <t>1100</t>
  </si>
  <si>
    <t>1101</t>
  </si>
  <si>
    <t>1102</t>
  </si>
  <si>
    <t>1200</t>
  </si>
  <si>
    <t>1201</t>
  </si>
  <si>
    <t>1300</t>
  </si>
  <si>
    <t>1301</t>
  </si>
  <si>
    <t>004</t>
  </si>
  <si>
    <t>0106</t>
  </si>
  <si>
    <t>0111</t>
  </si>
  <si>
    <t>005</t>
  </si>
  <si>
    <t>0405</t>
  </si>
  <si>
    <t>006</t>
  </si>
  <si>
    <t>0300</t>
  </si>
  <si>
    <t>0309</t>
  </si>
  <si>
    <t>007</t>
  </si>
  <si>
    <t>600</t>
  </si>
  <si>
    <t>400</t>
  </si>
  <si>
    <t>0703</t>
  </si>
  <si>
    <t>0709</t>
  </si>
  <si>
    <t>1004</t>
  </si>
  <si>
    <t>008</t>
  </si>
  <si>
    <t>0800</t>
  </si>
  <si>
    <t>0801</t>
  </si>
  <si>
    <t>0804</t>
  </si>
  <si>
    <t>012</t>
  </si>
  <si>
    <t xml:space="preserve">1003 </t>
  </si>
  <si>
    <t>018</t>
  </si>
  <si>
    <t>Приобретение квартир в муниципальную собственность по решениям суда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</si>
  <si>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</si>
  <si>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01 1 F3 00000</t>
  </si>
  <si>
    <t xml:space="preserve">Обеспечение мероприятий по переселению граждан из аварийного жилищного фонда </t>
  </si>
  <si>
    <t>01 1 F3 67483</t>
  </si>
  <si>
    <t>01 1 F3 67484</t>
  </si>
  <si>
    <t>Региональная поддержка малого и среднего предпринимательства, включая крестьянские (фермерские) хозяйства (в части предоставления субсидии местным бюджетам на поддержку и развитие субъектов малого и среднего предпринимательства, включая крестьянские (фермерские) хозяйства)</t>
  </si>
  <si>
    <t>Основное мероприятие "Совершенствование инфраструктуры досуга и массового отдыха для жителей и гостей города"</t>
  </si>
  <si>
    <t>Капитальный ремонт ул. Мухина от ул. Пролетарская до ул.Зейская (в т.ч. проектные работы)</t>
  </si>
  <si>
    <t>Реконструкция автомобильной дороги по ул. Тепличная города Благовещенска (в т.ч. проектные работы)</t>
  </si>
  <si>
    <t>Подпрограмма "Библиотечное обслуживание"</t>
  </si>
  <si>
    <t>Субсидия юридическим лицам, индивидуальным предпринимателям на возмещение недополученных в связи с бесплатным предоставлением отдельным категориям граждан парикмахерских услуг (стрижка волос)</t>
  </si>
  <si>
    <t>00 0 00 80150</t>
  </si>
  <si>
    <t xml:space="preserve">Выравнивание обеспеченности муниципальных образований по реализации ими отдельных расходных обязательств (предоставление субсидий юридическим лицам, предоставляющим населению услуги в отделениях бань)        </t>
  </si>
  <si>
    <t>Муниципальная программа "Развитие малого и среднего предпринимательства и туризма на территории города Благовещенска"</t>
  </si>
  <si>
    <t>08 4 01 S7110</t>
  </si>
  <si>
    <t>Капитальные вложения в объекты муниципальной собственности (Большой городской центр "Трибуна Холл" г. Благовещенск, Амурская область)</t>
  </si>
  <si>
    <t>Подключение объектов котельной Ростелеком к сетям централизованного теплоснабжения</t>
  </si>
  <si>
    <t>03 1 01 40760</t>
  </si>
  <si>
    <t>Капитальный ремонт сетей коммунальной инфраструктуры города Благовещенска в целях реализации национального проекта "Безопасные и качественные дороги"</t>
  </si>
  <si>
    <t>03 1 01 40770</t>
  </si>
  <si>
    <t>03 1 01 40780</t>
  </si>
  <si>
    <t>Ведомственная структура расходов городского бюджета  на 2020 год и плановый период 2021 и 2022 годов</t>
  </si>
  <si>
    <t>Мероприятия государственной программы Амурской области "Модернизация жилищно-коммунального комплекса, энергосбережения и повышение энергетической эффективности в Амурской области", направленные на строительство, реконструкцию, капитальный ремонт и замену оборудования коммунальной инфраструктуры</t>
  </si>
  <si>
    <t>03 1 01 S7400</t>
  </si>
  <si>
    <t>Обустройство автомобильных дорог и обеспечение условий для безопасного дорожного движения на территории Амурской области</t>
  </si>
  <si>
    <t>02 1 01 S0180</t>
  </si>
  <si>
    <t>03 1 01 87120</t>
  </si>
  <si>
    <t>08 4 G1 00000</t>
  </si>
  <si>
    <t>Ликвидация несанкционированных свалок в границах городов и наиболее опасных объектов накопленного экологического вреда окружающей среде</t>
  </si>
  <si>
    <t>08 4 G1 52420</t>
  </si>
  <si>
    <t>Осуществление государственных полномочий по организации проведения мероприятий по регулированию численности безнадзорных животных</t>
  </si>
  <si>
    <t>Основное мероприятие "Федеральный проект "Чистая страна"</t>
  </si>
  <si>
    <t>Строительство объектов инженерной инфраструктуры верхнего поселка с.Белогорья (в т.ч. проектные работы)</t>
  </si>
  <si>
    <t>Капитальные вложения в объекты муниципальной собственности (Берегоукрепление и реконструкция набережной р.Амур, г.Благовещенск (4-й этап строительства: 2 пусковой комплекс (участок № 10))</t>
  </si>
  <si>
    <t>Обеспечение безопасности, охраны жизни и здоровья населения в местах массового отдыха на водных объектах города Благовещенска</t>
  </si>
  <si>
    <t>08 2 01 10380</t>
  </si>
  <si>
    <t>Модернизация систем дошкольного образования</t>
  </si>
  <si>
    <t>04 1 02 87520</t>
  </si>
  <si>
    <t>Основное мероприятие "Реализация мероприятий по развитию и сохранению образования в городе Благовещенске</t>
  </si>
  <si>
    <t>Поддержка инициатив в сфере  образования города Благовещенска</t>
  </si>
  <si>
    <t>Обеспечение  обучающихся по общеобразовательным программам начального общего образования в муниципальных общеобразовательных организациях питанием</t>
  </si>
  <si>
    <t>04 1 01 80630</t>
  </si>
  <si>
    <t>Муниципальная программа "Обеспечение безопасности жизнедеятельности населения и территории города Благовещенска"</t>
  </si>
  <si>
    <t>Подпрограмма «Обеспечение реализации муниципальной программы «Обеспечение безопасности жизнедеятельности населения и территории города Благовещенска»</t>
  </si>
  <si>
    <t>Муниципальная программа "Развитие образования города Благовещенска"</t>
  </si>
  <si>
    <t>Подпрограмма  "Обеспечение реализации муниципальной программы "Развитие образования города Благовещенска" и прочие мероприятия в области образования"</t>
  </si>
  <si>
    <t>Подпрограмма "Обеспечение реализации муниципальной программы "Развитие образования города Благовещенска" и прочие мероприятия  в области образования"</t>
  </si>
  <si>
    <t>Муниципальная программа "Развитие и сохранение культуры в городе  Благовещенске"</t>
  </si>
  <si>
    <t>Подпрограмма "Обеспечение реализации муниципальной программы "Развитие и сохранение культуры в городе  Благовещенске" и прочие расходы в сфере культуры"</t>
  </si>
  <si>
    <t>Муниципальная программа "Развитие и сохранение культуры в городе  Благовещенске "</t>
  </si>
  <si>
    <t>Муниципальная программа "Обеспечение доступным и комфортным жильем населения города Благовещенска"</t>
  </si>
  <si>
    <t>Подпрограмма "Обеспечение реализации муниципальной программы "Обеспечение доступным и комфортным жильём населения города Благовещенска" и прочие расходы"</t>
  </si>
  <si>
    <t>Подпрограмма "Обеспечение реализации муниципальной программы "Обеспечение доступным и комфортным жильём населения города Благовещенск" и прочие расходы"</t>
  </si>
  <si>
    <t>Муниципальная программа "Развитие физической культуры и спорта в городе Благовещенске "</t>
  </si>
  <si>
    <t>Муниципальная программа "Развитие физической культуры и спорта в городе Благовещенске"</t>
  </si>
  <si>
    <t>Муниципальная программа "Развитие потенциала молодежи города Благовещенска"</t>
  </si>
  <si>
    <t>Муниципальная программа "Развитие и модернизация жилищно-коммунального хозяйства, энергосбережение и повышение энергетической эффективности, благоустройство территории города Благовещенска"</t>
  </si>
  <si>
    <t>Муниципальная программа "Развитие  и модернизация жилищно-коммунального хозяйства, энергосбережение и повышение энергетической эффективности, благоустройство территории города Благовещенска"</t>
  </si>
  <si>
    <t>Муниципальная программа "Развитие градостроительной деятельности и управление земельными ресурсами на территории муниципального образования города Благовещенска"</t>
  </si>
  <si>
    <t>Субсидии казенным предприятиям на возмещение затрат, связанных с выполнением заказа по содержанию и ремонту улично-дорожной сети</t>
  </si>
  <si>
    <t>02 1 01 60070</t>
  </si>
  <si>
    <t>Подпрограмма "Развитие туризма в городе Благовещенске</t>
  </si>
  <si>
    <t>09 1 03 00000</t>
  </si>
  <si>
    <t>09 1 03 S7110</t>
  </si>
  <si>
    <t>09 2 01 00000</t>
  </si>
  <si>
    <t>09 2 01 10320</t>
  </si>
  <si>
    <t>09 2 01 S0130</t>
  </si>
  <si>
    <t>09 2 02 00000</t>
  </si>
  <si>
    <t>09 2 02 10310</t>
  </si>
  <si>
    <t>Муниципальная программа "Развитие транспортной системы города Благовещенска"</t>
  </si>
  <si>
    <t>Муниципальная  программа "Развитие градостроительной деятельности и управление земельными ресурсами на территории муниципального образования города Благовещенска"</t>
  </si>
  <si>
    <t>Муниципальная программа "Развитие и модернизация жилищно-коммунального хозяйства,       энергосбережение и повышение энергетической эффективности, благоустройство территории города Благовещенска"</t>
  </si>
  <si>
    <t>Подпрограмма "Обеспечение реализации муниципальной программы "Развитие и модернизация жилищно-коммунального хозяйства,       энергосбережение и повышение энергетической эффективности, благоустройство территории города Благовещенска""</t>
  </si>
  <si>
    <t>тыс. руб.</t>
  </si>
  <si>
    <t>Приложение №  7</t>
  </si>
  <si>
    <t>08 1 01 10330</t>
  </si>
  <si>
    <t>08 1 01 10340</t>
  </si>
  <si>
    <t>04 1 04 00000</t>
  </si>
  <si>
    <t>04 1 04 80020</t>
  </si>
  <si>
    <t>04 2 01 87700</t>
  </si>
  <si>
    <t>05 5 01 10590</t>
  </si>
  <si>
    <t>00 1 00 51200</t>
  </si>
  <si>
    <t>Ремонт жилых помещений ветеранов Великой Отечественной войны</t>
  </si>
  <si>
    <t>Подпрограмма "Обеспечение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</si>
  <si>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01 5 00 00000</t>
  </si>
  <si>
    <t>Основное мероприятие "Государственная поддержка детей-сирот, детей, оставшихся без попечения родителей, а также лиц из числа детей-сирот и детей, оставшихся без попечения родителей"</t>
  </si>
  <si>
    <t>01 5 01 00000</t>
  </si>
  <si>
    <t>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</si>
  <si>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01 5 01 R0820</t>
  </si>
  <si>
    <t xml:space="preserve"> 06 0 Р5 52280</t>
  </si>
  <si>
    <t>Оснащение объектов спортивной инфраструктуры спортивно-технологическим оборудованием  на 2020-2021 годы</t>
  </si>
  <si>
    <t>2020</t>
  </si>
  <si>
    <t>2021</t>
  </si>
  <si>
    <t xml:space="preserve"> 2022</t>
  </si>
  <si>
    <t>Итого расходов</t>
  </si>
  <si>
    <t>от 05.12.2019 № 5/48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</si>
</sst>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name val="Times New Roman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 Cyr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6" fillId="0" borderId="0"/>
    <xf numFmtId="0" fontId="11" fillId="0" borderId="0"/>
    <xf numFmtId="0" fontId="6" fillId="0" borderId="0"/>
  </cellStyleXfs>
  <cellXfs count="94">
    <xf numFmtId="0" fontId="0" fillId="0" borderId="0" xfId="0"/>
    <xf numFmtId="0" fontId="3" fillId="0" borderId="0" xfId="1" applyFont="1" applyFill="1" applyAlignment="1"/>
    <xf numFmtId="0" fontId="4" fillId="0" borderId="0" xfId="2" applyFont="1" applyFill="1" applyAlignment="1"/>
    <xf numFmtId="0" fontId="5" fillId="0" borderId="0" xfId="2" applyFont="1" applyFill="1" applyAlignment="1"/>
    <xf numFmtId="0" fontId="5" fillId="0" borderId="0" xfId="3" applyFont="1" applyFill="1" applyBorder="1" applyAlignment="1"/>
    <xf numFmtId="0" fontId="5" fillId="0" borderId="0" xfId="3" applyFont="1" applyFill="1" applyBorder="1" applyAlignment="1">
      <alignment horizontal="right"/>
    </xf>
    <xf numFmtId="0" fontId="7" fillId="0" borderId="0" xfId="0" applyFont="1" applyFill="1"/>
    <xf numFmtId="49" fontId="5" fillId="0" borderId="0" xfId="3" applyNumberFormat="1" applyFont="1" applyFill="1" applyBorder="1" applyAlignment="1"/>
    <xf numFmtId="49" fontId="5" fillId="0" borderId="0" xfId="3" applyNumberFormat="1" applyFont="1" applyFill="1" applyBorder="1" applyAlignment="1">
      <alignment horizontal="right"/>
    </xf>
    <xf numFmtId="0" fontId="5" fillId="0" borderId="0" xfId="3" applyFont="1" applyFill="1" applyAlignment="1">
      <alignment wrapText="1"/>
    </xf>
    <xf numFmtId="0" fontId="5" fillId="0" borderId="0" xfId="4" applyFont="1" applyFill="1" applyAlignment="1">
      <alignment horizontal="center"/>
    </xf>
    <xf numFmtId="0" fontId="5" fillId="0" borderId="0" xfId="3" applyFont="1" applyFill="1" applyAlignment="1"/>
    <xf numFmtId="0" fontId="8" fillId="0" borderId="0" xfId="3" applyFont="1" applyFill="1" applyAlignment="1">
      <alignment horizontal="right"/>
    </xf>
    <xf numFmtId="0" fontId="3" fillId="0" borderId="0" xfId="1" applyFont="1" applyFill="1" applyAlignment="1">
      <alignment horizontal="right"/>
    </xf>
    <xf numFmtId="0" fontId="5" fillId="0" borderId="0" xfId="3" applyFont="1" applyFill="1" applyAlignment="1">
      <alignment horizontal="center"/>
    </xf>
    <xf numFmtId="49" fontId="5" fillId="0" borderId="0" xfId="3" applyNumberFormat="1" applyFont="1" applyFill="1" applyAlignment="1">
      <alignment horizontal="center"/>
    </xf>
    <xf numFmtId="0" fontId="9" fillId="0" borderId="1" xfId="3" applyFont="1" applyFill="1" applyBorder="1" applyAlignment="1">
      <alignment horizontal="center"/>
    </xf>
    <xf numFmtId="1" fontId="5" fillId="0" borderId="2" xfId="3" applyNumberFormat="1" applyFont="1" applyFill="1" applyBorder="1" applyAlignment="1">
      <alignment horizontal="center" wrapText="1"/>
    </xf>
    <xf numFmtId="49" fontId="5" fillId="0" borderId="2" xfId="3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/>
    </xf>
    <xf numFmtId="49" fontId="8" fillId="0" borderId="2" xfId="3" applyNumberFormat="1" applyFont="1" applyFill="1" applyBorder="1" applyAlignment="1">
      <alignment horizontal="center" vertical="center" wrapText="1"/>
    </xf>
    <xf numFmtId="1" fontId="10" fillId="0" borderId="0" xfId="3" applyNumberFormat="1" applyFont="1" applyFill="1" applyBorder="1" applyAlignment="1">
      <alignment wrapText="1"/>
    </xf>
    <xf numFmtId="49" fontId="10" fillId="0" borderId="0" xfId="3" applyNumberFormat="1" applyFont="1" applyFill="1" applyBorder="1" applyAlignment="1">
      <alignment horizontal="center"/>
    </xf>
    <xf numFmtId="164" fontId="10" fillId="0" borderId="0" xfId="1" applyNumberFormat="1" applyFont="1" applyFill="1" applyAlignment="1"/>
    <xf numFmtId="1" fontId="5" fillId="0" borderId="0" xfId="3" applyNumberFormat="1" applyFont="1" applyFill="1" applyBorder="1" applyAlignment="1">
      <alignment wrapText="1"/>
    </xf>
    <xf numFmtId="49" fontId="5" fillId="0" borderId="0" xfId="3" applyNumberFormat="1" applyFont="1" applyFill="1" applyBorder="1" applyAlignment="1">
      <alignment horizontal="center"/>
    </xf>
    <xf numFmtId="164" fontId="5" fillId="0" borderId="0" xfId="1" applyNumberFormat="1" applyFont="1" applyFill="1" applyAlignment="1"/>
    <xf numFmtId="1" fontId="5" fillId="0" borderId="0" xfId="3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wrapText="1"/>
    </xf>
    <xf numFmtId="49" fontId="5" fillId="0" borderId="0" xfId="2" applyNumberFormat="1" applyFont="1" applyFill="1" applyAlignment="1">
      <alignment horizontal="center"/>
    </xf>
    <xf numFmtId="0" fontId="5" fillId="0" borderId="0" xfId="3" applyNumberFormat="1" applyFont="1" applyFill="1" applyAlignment="1">
      <alignment wrapText="1"/>
    </xf>
    <xf numFmtId="0" fontId="5" fillId="0" borderId="0" xfId="2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1" fontId="5" fillId="0" borderId="0" xfId="5" applyNumberFormat="1" applyFont="1" applyFill="1" applyBorder="1" applyAlignment="1">
      <alignment horizontal="left" wrapText="1"/>
    </xf>
    <xf numFmtId="49" fontId="5" fillId="0" borderId="0" xfId="5" applyNumberFormat="1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5" fillId="0" borderId="0" xfId="5" applyFont="1" applyFill="1" applyBorder="1" applyAlignment="1">
      <alignment horizontal="left" wrapText="1"/>
    </xf>
    <xf numFmtId="0" fontId="5" fillId="0" borderId="0" xfId="4" applyFont="1" applyFill="1" applyBorder="1" applyAlignment="1"/>
    <xf numFmtId="1" fontId="5" fillId="0" borderId="0" xfId="2" applyNumberFormat="1" applyFont="1" applyFill="1" applyBorder="1" applyAlignment="1">
      <alignment wrapText="1"/>
    </xf>
    <xf numFmtId="49" fontId="5" fillId="0" borderId="0" xfId="2" applyNumberFormat="1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0" xfId="2" applyFont="1" applyFill="1" applyBorder="1" applyAlignment="1">
      <alignment wrapText="1"/>
    </xf>
    <xf numFmtId="0" fontId="5" fillId="0" borderId="0" xfId="2" applyFont="1" applyFill="1" applyAlignment="1">
      <alignment wrapText="1"/>
    </xf>
    <xf numFmtId="0" fontId="5" fillId="0" borderId="0" xfId="2" applyNumberFormat="1" applyFont="1" applyFill="1" applyAlignment="1">
      <alignment wrapText="1"/>
    </xf>
    <xf numFmtId="49" fontId="10" fillId="0" borderId="0" xfId="2" applyNumberFormat="1" applyFont="1" applyFill="1" applyBorder="1" applyAlignment="1">
      <alignment horizontal="center"/>
    </xf>
    <xf numFmtId="0" fontId="5" fillId="0" borderId="0" xfId="0" applyFont="1" applyFill="1" applyAlignment="1">
      <alignment horizontal="justify"/>
    </xf>
    <xf numFmtId="0" fontId="5" fillId="0" borderId="0" xfId="1" applyFont="1" applyFill="1" applyAlignment="1">
      <alignment wrapText="1"/>
    </xf>
    <xf numFmtId="49" fontId="5" fillId="0" borderId="0" xfId="4" applyNumberFormat="1" applyFont="1" applyFill="1" applyBorder="1" applyAlignment="1">
      <alignment horizontal="center"/>
    </xf>
    <xf numFmtId="0" fontId="5" fillId="0" borderId="0" xfId="4" applyFont="1" applyFill="1" applyAlignment="1">
      <alignment horizontal="left" wrapText="1"/>
    </xf>
    <xf numFmtId="0" fontId="5" fillId="0" borderId="0" xfId="4" applyFont="1" applyFill="1" applyBorder="1" applyAlignment="1">
      <alignment horizontal="left" wrapText="1"/>
    </xf>
    <xf numFmtId="0" fontId="5" fillId="0" borderId="0" xfId="1" applyFont="1" applyFill="1" applyAlignment="1">
      <alignment horizontal="left" wrapText="1"/>
    </xf>
    <xf numFmtId="0" fontId="5" fillId="0" borderId="0" xfId="2" applyFont="1" applyFill="1" applyAlignment="1">
      <alignment vertical="top" wrapText="1"/>
    </xf>
    <xf numFmtId="0" fontId="5" fillId="0" borderId="0" xfId="4" applyFont="1" applyFill="1" applyAlignment="1">
      <alignment wrapText="1"/>
    </xf>
    <xf numFmtId="0" fontId="5" fillId="0" borderId="0" xfId="4" applyNumberFormat="1" applyFont="1" applyFill="1" applyAlignment="1">
      <alignment wrapText="1"/>
    </xf>
    <xf numFmtId="1" fontId="5" fillId="0" borderId="0" xfId="3" applyNumberFormat="1" applyFont="1" applyFill="1" applyBorder="1" applyAlignment="1">
      <alignment horizontal="left" wrapText="1"/>
    </xf>
    <xf numFmtId="0" fontId="5" fillId="0" borderId="0" xfId="3" applyFont="1" applyFill="1" applyAlignment="1">
      <alignment horizontal="left" wrapText="1"/>
    </xf>
    <xf numFmtId="49" fontId="5" fillId="0" borderId="0" xfId="6" applyNumberFormat="1" applyFont="1" applyFill="1" applyBorder="1" applyAlignment="1">
      <alignment horizontal="center"/>
    </xf>
    <xf numFmtId="1" fontId="5" fillId="0" borderId="0" xfId="2" applyNumberFormat="1" applyFont="1" applyFill="1" applyBorder="1" applyAlignment="1">
      <alignment vertical="top" wrapText="1"/>
    </xf>
    <xf numFmtId="0" fontId="5" fillId="0" borderId="0" xfId="2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49" fontId="10" fillId="0" borderId="0" xfId="3" applyNumberFormat="1" applyFont="1" applyFill="1" applyAlignment="1">
      <alignment horizontal="center"/>
    </xf>
    <xf numFmtId="0" fontId="10" fillId="0" borderId="0" xfId="3" applyFont="1" applyFill="1" applyAlignment="1">
      <alignment horizontal="center"/>
    </xf>
    <xf numFmtId="0" fontId="5" fillId="0" borderId="0" xfId="0" applyFont="1" applyFill="1" applyAlignment="1">
      <alignment horizontal="justify" vertical="center" wrapText="1"/>
    </xf>
    <xf numFmtId="4" fontId="5" fillId="0" borderId="0" xfId="7" applyNumberFormat="1" applyFont="1" applyFill="1" applyBorder="1" applyAlignment="1">
      <alignment wrapText="1"/>
    </xf>
    <xf numFmtId="49" fontId="5" fillId="0" borderId="0" xfId="7" applyNumberFormat="1" applyFont="1" applyFill="1" applyBorder="1" applyAlignment="1">
      <alignment horizontal="center"/>
    </xf>
    <xf numFmtId="0" fontId="5" fillId="0" borderId="0" xfId="7" applyFont="1" applyFill="1" applyBorder="1" applyAlignment="1">
      <alignment horizontal="center"/>
    </xf>
    <xf numFmtId="0" fontId="5" fillId="0" borderId="0" xfId="7" applyFont="1" applyFill="1" applyBorder="1" applyAlignment="1">
      <alignment wrapText="1"/>
    </xf>
    <xf numFmtId="1" fontId="5" fillId="0" borderId="0" xfId="7" applyNumberFormat="1" applyFont="1" applyFill="1" applyBorder="1" applyAlignment="1">
      <alignment wrapText="1"/>
    </xf>
    <xf numFmtId="0" fontId="12" fillId="0" borderId="0" xfId="2" applyFont="1" applyFill="1" applyBorder="1" applyAlignment="1">
      <alignment horizontal="center"/>
    </xf>
    <xf numFmtId="49" fontId="5" fillId="0" borderId="0" xfId="3" applyNumberFormat="1" applyFont="1" applyFill="1" applyBorder="1" applyAlignment="1">
      <alignment horizontal="center" wrapText="1"/>
    </xf>
    <xf numFmtId="4" fontId="5" fillId="0" borderId="0" xfId="2" applyNumberFormat="1" applyFont="1" applyFill="1" applyBorder="1" applyAlignment="1">
      <alignment wrapText="1"/>
    </xf>
    <xf numFmtId="2" fontId="5" fillId="0" borderId="0" xfId="2" applyNumberFormat="1" applyFont="1" applyFill="1" applyBorder="1" applyAlignment="1">
      <alignment wrapText="1"/>
    </xf>
    <xf numFmtId="0" fontId="5" fillId="0" borderId="0" xfId="1" applyFont="1" applyFill="1" applyAlignment="1">
      <alignment horizontal="justify" wrapText="1"/>
    </xf>
    <xf numFmtId="49" fontId="5" fillId="0" borderId="0" xfId="2" applyNumberFormat="1" applyFont="1" applyFill="1" applyBorder="1" applyAlignment="1">
      <alignment horizontal="center" wrapText="1"/>
    </xf>
    <xf numFmtId="164" fontId="5" fillId="0" borderId="0" xfId="3" applyNumberFormat="1" applyFont="1" applyFill="1" applyBorder="1" applyAlignment="1">
      <alignment horizontal="center"/>
    </xf>
    <xf numFmtId="164" fontId="5" fillId="0" borderId="0" xfId="3" applyNumberFormat="1" applyFont="1" applyFill="1" applyAlignment="1">
      <alignment horizontal="center"/>
    </xf>
    <xf numFmtId="49" fontId="10" fillId="0" borderId="0" xfId="3" applyNumberFormat="1" applyFont="1" applyFill="1" applyBorder="1" applyAlignment="1">
      <alignment horizontal="justify"/>
    </xf>
    <xf numFmtId="0" fontId="0" fillId="0" borderId="0" xfId="0" applyFill="1"/>
    <xf numFmtId="0" fontId="5" fillId="0" borderId="0" xfId="4" applyNumberFormat="1" applyFont="1" applyFill="1" applyAlignment="1">
      <alignment vertical="top" wrapText="1"/>
    </xf>
    <xf numFmtId="164" fontId="5" fillId="0" borderId="0" xfId="1" applyNumberFormat="1" applyFont="1" applyFill="1" applyBorder="1" applyAlignment="1"/>
    <xf numFmtId="0" fontId="5" fillId="0" borderId="0" xfId="7" applyFont="1" applyFill="1" applyBorder="1" applyAlignment="1">
      <alignment horizontal="left" vertical="top" wrapText="1"/>
    </xf>
    <xf numFmtId="164" fontId="5" fillId="0" borderId="0" xfId="0" applyNumberFormat="1" applyFont="1" applyFill="1" applyBorder="1"/>
    <xf numFmtId="0" fontId="5" fillId="0" borderId="0" xfId="0" applyFont="1" applyFill="1" applyBorder="1" applyAlignment="1">
      <alignment vertical="center" wrapText="1"/>
    </xf>
    <xf numFmtId="1" fontId="5" fillId="0" borderId="0" xfId="3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top" wrapText="1"/>
    </xf>
    <xf numFmtId="164" fontId="7" fillId="0" borderId="0" xfId="0" applyNumberFormat="1" applyFont="1" applyFill="1"/>
    <xf numFmtId="49" fontId="13" fillId="0" borderId="0" xfId="0" applyNumberFormat="1" applyFont="1" applyFill="1" applyAlignment="1">
      <alignment horizontal="right" wrapText="1"/>
    </xf>
    <xf numFmtId="49" fontId="7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right" wrapText="1"/>
    </xf>
    <xf numFmtId="164" fontId="0" fillId="0" borderId="0" xfId="0" applyNumberFormat="1"/>
    <xf numFmtId="164" fontId="5" fillId="2" borderId="0" xfId="1" applyNumberFormat="1" applyFont="1" applyFill="1" applyAlignment="1"/>
    <xf numFmtId="0" fontId="14" fillId="0" borderId="0" xfId="3" applyFont="1" applyFill="1" applyAlignment="1">
      <alignment horizontal="center" wrapText="1"/>
    </xf>
  </cellXfs>
  <cellStyles count="8">
    <cellStyle name="Обычный" xfId="0" builtinId="0"/>
    <cellStyle name="Обычный 2" xfId="7"/>
    <cellStyle name="Обычный 3" xfId="3"/>
    <cellStyle name="Обычный 3 2" xfId="5"/>
    <cellStyle name="Обычный 4" xfId="4"/>
    <cellStyle name="Обычный 5" xfId="2"/>
    <cellStyle name="Обычный 6" xfId="1"/>
    <cellStyle name="Обычный_ноябрь 200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0"/>
  <sheetViews>
    <sheetView tabSelected="1" zoomScale="90" zoomScaleNormal="90" workbookViewId="0">
      <pane xSplit="1" ySplit="9" topLeftCell="B594" activePane="bottomRight" state="frozen"/>
      <selection pane="topRight" activeCell="B1" sqref="B1"/>
      <selection pane="bottomLeft" activeCell="A10" sqref="A10"/>
      <selection pane="bottomRight" activeCell="K595" sqref="K595"/>
    </sheetView>
  </sheetViews>
  <sheetFormatPr defaultRowHeight="15" x14ac:dyDescent="0.25"/>
  <cols>
    <col min="1" max="1" width="41.42578125" style="6" customWidth="1"/>
    <col min="2" max="2" width="6.7109375" style="6" customWidth="1"/>
    <col min="3" max="3" width="7.5703125" style="6" customWidth="1"/>
    <col min="4" max="4" width="15" style="6" customWidth="1"/>
    <col min="5" max="5" width="5.140625" style="6" customWidth="1"/>
    <col min="6" max="6" width="12.42578125" style="6" customWidth="1"/>
    <col min="7" max="7" width="12.28515625" style="6" customWidth="1"/>
    <col min="8" max="8" width="11.85546875" style="6" customWidth="1"/>
    <col min="11" max="11" width="10.85546875" bestFit="1" customWidth="1"/>
  </cols>
  <sheetData>
    <row r="1" spans="1:8" ht="15.75" x14ac:dyDescent="0.25">
      <c r="A1" s="1"/>
      <c r="B1" s="1"/>
      <c r="C1" s="2"/>
      <c r="D1" s="3"/>
      <c r="E1" s="4"/>
      <c r="F1" s="5"/>
      <c r="H1" s="5" t="s">
        <v>577</v>
      </c>
    </row>
    <row r="2" spans="1:8" ht="15.75" x14ac:dyDescent="0.25">
      <c r="A2" s="1"/>
      <c r="B2" s="1"/>
      <c r="C2" s="2"/>
      <c r="D2" s="3"/>
      <c r="E2" s="7"/>
      <c r="F2" s="8"/>
      <c r="H2" s="8" t="s">
        <v>0</v>
      </c>
    </row>
    <row r="3" spans="1:8" ht="15.75" x14ac:dyDescent="0.25">
      <c r="A3" s="1"/>
      <c r="B3" s="1"/>
      <c r="C3" s="2"/>
      <c r="D3" s="3"/>
      <c r="E3" s="7"/>
      <c r="F3" s="8"/>
      <c r="H3" s="8" t="s">
        <v>1</v>
      </c>
    </row>
    <row r="4" spans="1:8" ht="15.75" x14ac:dyDescent="0.25">
      <c r="A4" s="9"/>
      <c r="B4" s="10"/>
      <c r="C4" s="11"/>
      <c r="D4" s="11"/>
      <c r="E4" s="12"/>
      <c r="F4" s="1"/>
      <c r="G4" s="1" t="s">
        <v>598</v>
      </c>
      <c r="H4" s="1"/>
    </row>
    <row r="5" spans="1:8" ht="15.75" x14ac:dyDescent="0.25">
      <c r="A5" s="9"/>
      <c r="B5" s="10"/>
      <c r="C5" s="11"/>
      <c r="D5" s="11"/>
      <c r="E5" s="12"/>
      <c r="F5" s="1"/>
      <c r="G5" s="13"/>
      <c r="H5" s="13"/>
    </row>
    <row r="6" spans="1:8" ht="30.75" customHeight="1" x14ac:dyDescent="0.25">
      <c r="A6" s="93" t="s">
        <v>524</v>
      </c>
      <c r="B6" s="93"/>
      <c r="C6" s="93"/>
      <c r="D6" s="93"/>
      <c r="E6" s="93"/>
      <c r="F6" s="93"/>
      <c r="G6" s="93"/>
      <c r="H6" s="93"/>
    </row>
    <row r="8" spans="1:8" ht="15.75" x14ac:dyDescent="0.25">
      <c r="A8" s="9"/>
      <c r="B8" s="14"/>
      <c r="C8" s="15"/>
      <c r="D8" s="10"/>
      <c r="E8" s="16"/>
      <c r="F8" s="1"/>
      <c r="G8" s="1"/>
      <c r="H8" s="8" t="s">
        <v>576</v>
      </c>
    </row>
    <row r="9" spans="1:8" ht="30" x14ac:dyDescent="0.25">
      <c r="A9" s="17" t="s">
        <v>2</v>
      </c>
      <c r="B9" s="18" t="s">
        <v>3</v>
      </c>
      <c r="C9" s="18" t="s">
        <v>4</v>
      </c>
      <c r="D9" s="18" t="s">
        <v>5</v>
      </c>
      <c r="E9" s="19" t="s">
        <v>6</v>
      </c>
      <c r="F9" s="20" t="s">
        <v>594</v>
      </c>
      <c r="G9" s="18" t="s">
        <v>595</v>
      </c>
      <c r="H9" s="18" t="s">
        <v>596</v>
      </c>
    </row>
    <row r="10" spans="1:8" x14ac:dyDescent="0.25">
      <c r="A10" s="21" t="s">
        <v>7</v>
      </c>
      <c r="B10" s="22" t="s">
        <v>442</v>
      </c>
      <c r="C10" s="15"/>
      <c r="D10" s="22"/>
      <c r="E10" s="14"/>
      <c r="F10" s="23">
        <f>SUM(F11+F29)</f>
        <v>35075.699999999997</v>
      </c>
      <c r="G10" s="23">
        <f>SUM(G11+G29)</f>
        <v>35908.699999999997</v>
      </c>
      <c r="H10" s="23">
        <f>SUM(H11+H29)</f>
        <v>36807.199999999997</v>
      </c>
    </row>
    <row r="11" spans="1:8" x14ac:dyDescent="0.25">
      <c r="A11" s="24" t="s">
        <v>8</v>
      </c>
      <c r="B11" s="25" t="s">
        <v>442</v>
      </c>
      <c r="C11" s="15" t="s">
        <v>443</v>
      </c>
      <c r="D11" s="25"/>
      <c r="E11" s="14"/>
      <c r="F11" s="26">
        <f>SUM(F12+F25)</f>
        <v>34788.199999999997</v>
      </c>
      <c r="G11" s="26">
        <f>SUM(G12+G25)</f>
        <v>35621.199999999997</v>
      </c>
      <c r="H11" s="26">
        <f>SUM(H12+H25)</f>
        <v>36519.699999999997</v>
      </c>
    </row>
    <row r="12" spans="1:8" ht="75" x14ac:dyDescent="0.25">
      <c r="A12" s="24" t="s">
        <v>9</v>
      </c>
      <c r="B12" s="25" t="s">
        <v>442</v>
      </c>
      <c r="C12" s="15" t="s">
        <v>444</v>
      </c>
      <c r="D12" s="25"/>
      <c r="E12" s="14"/>
      <c r="F12" s="26">
        <f>SUM(F13)</f>
        <v>34500.699999999997</v>
      </c>
      <c r="G12" s="26">
        <f t="shared" ref="G12:H12" si="0">SUM(G13)</f>
        <v>35333.699999999997</v>
      </c>
      <c r="H12" s="26">
        <f t="shared" si="0"/>
        <v>36232.199999999997</v>
      </c>
    </row>
    <row r="13" spans="1:8" x14ac:dyDescent="0.25">
      <c r="A13" s="24" t="s">
        <v>10</v>
      </c>
      <c r="B13" s="25" t="s">
        <v>442</v>
      </c>
      <c r="C13" s="15" t="s">
        <v>444</v>
      </c>
      <c r="D13" s="25" t="s">
        <v>11</v>
      </c>
      <c r="E13" s="14"/>
      <c r="F13" s="26">
        <f>SUM(F14+F16+F18+F20+F23)</f>
        <v>34500.699999999997</v>
      </c>
      <c r="G13" s="26">
        <f>SUM(G14+G16+G18+G20+G23)</f>
        <v>35333.699999999997</v>
      </c>
      <c r="H13" s="26">
        <f>SUM(H14+H16+H18+H20+H23)</f>
        <v>36232.199999999997</v>
      </c>
    </row>
    <row r="14" spans="1:8" ht="30" x14ac:dyDescent="0.25">
      <c r="A14" s="24" t="s">
        <v>12</v>
      </c>
      <c r="B14" s="25" t="s">
        <v>442</v>
      </c>
      <c r="C14" s="15" t="s">
        <v>444</v>
      </c>
      <c r="D14" s="25" t="s">
        <v>13</v>
      </c>
      <c r="E14" s="14"/>
      <c r="F14" s="26">
        <v>2509.6</v>
      </c>
      <c r="G14" s="26">
        <v>2611.5</v>
      </c>
      <c r="H14" s="26">
        <v>2716</v>
      </c>
    </row>
    <row r="15" spans="1:8" ht="90" x14ac:dyDescent="0.25">
      <c r="A15" s="24" t="s">
        <v>14</v>
      </c>
      <c r="B15" s="25" t="s">
        <v>442</v>
      </c>
      <c r="C15" s="15" t="s">
        <v>444</v>
      </c>
      <c r="D15" s="25" t="s">
        <v>13</v>
      </c>
      <c r="E15" s="14">
        <v>100</v>
      </c>
      <c r="F15" s="26">
        <v>2509.6</v>
      </c>
      <c r="G15" s="26">
        <v>2611.5</v>
      </c>
      <c r="H15" s="26">
        <v>2716</v>
      </c>
    </row>
    <row r="16" spans="1:8" ht="45" x14ac:dyDescent="0.25">
      <c r="A16" s="24" t="s">
        <v>15</v>
      </c>
      <c r="B16" s="25" t="s">
        <v>442</v>
      </c>
      <c r="C16" s="15" t="s">
        <v>444</v>
      </c>
      <c r="D16" s="25" t="s">
        <v>16</v>
      </c>
      <c r="E16" s="14"/>
      <c r="F16" s="26">
        <v>2297.8000000000002</v>
      </c>
      <c r="G16" s="26">
        <v>2391</v>
      </c>
      <c r="H16" s="26">
        <v>2486.6999999999998</v>
      </c>
    </row>
    <row r="17" spans="1:8" ht="90" x14ac:dyDescent="0.25">
      <c r="A17" s="24" t="s">
        <v>14</v>
      </c>
      <c r="B17" s="25" t="s">
        <v>442</v>
      </c>
      <c r="C17" s="15" t="s">
        <v>444</v>
      </c>
      <c r="D17" s="25" t="s">
        <v>16</v>
      </c>
      <c r="E17" s="14">
        <v>100</v>
      </c>
      <c r="F17" s="26">
        <v>2297.8000000000002</v>
      </c>
      <c r="G17" s="26">
        <v>2391</v>
      </c>
      <c r="H17" s="26">
        <v>2486.6999999999998</v>
      </c>
    </row>
    <row r="18" spans="1:8" ht="30" x14ac:dyDescent="0.25">
      <c r="A18" s="24" t="s">
        <v>17</v>
      </c>
      <c r="B18" s="25" t="s">
        <v>442</v>
      </c>
      <c r="C18" s="15" t="s">
        <v>444</v>
      </c>
      <c r="D18" s="25" t="s">
        <v>18</v>
      </c>
      <c r="E18" s="14"/>
      <c r="F18" s="26">
        <v>2136.1999999999998</v>
      </c>
      <c r="G18" s="26">
        <v>2222.9</v>
      </c>
      <c r="H18" s="26">
        <v>2311.8000000000002</v>
      </c>
    </row>
    <row r="19" spans="1:8" ht="90" x14ac:dyDescent="0.25">
      <c r="A19" s="24" t="s">
        <v>14</v>
      </c>
      <c r="B19" s="25" t="s">
        <v>442</v>
      </c>
      <c r="C19" s="15" t="s">
        <v>444</v>
      </c>
      <c r="D19" s="25" t="s">
        <v>18</v>
      </c>
      <c r="E19" s="14">
        <v>100</v>
      </c>
      <c r="F19" s="26">
        <v>2136.1999999999998</v>
      </c>
      <c r="G19" s="26">
        <v>2222.9</v>
      </c>
      <c r="H19" s="26">
        <v>2311.8000000000002</v>
      </c>
    </row>
    <row r="20" spans="1:8" ht="30" x14ac:dyDescent="0.25">
      <c r="A20" s="9" t="s">
        <v>19</v>
      </c>
      <c r="B20" s="25" t="s">
        <v>442</v>
      </c>
      <c r="C20" s="15" t="s">
        <v>444</v>
      </c>
      <c r="D20" s="25" t="s">
        <v>20</v>
      </c>
      <c r="E20" s="14"/>
      <c r="F20" s="26">
        <f>SUM(F21:F22)</f>
        <v>17057.8</v>
      </c>
      <c r="G20" s="26">
        <f>SUM(G21:G22)</f>
        <v>17609</v>
      </c>
      <c r="H20" s="26">
        <f>SUM(H21:H22)</f>
        <v>18218.400000000001</v>
      </c>
    </row>
    <row r="21" spans="1:8" ht="90" x14ac:dyDescent="0.25">
      <c r="A21" s="24" t="s">
        <v>14</v>
      </c>
      <c r="B21" s="25" t="s">
        <v>442</v>
      </c>
      <c r="C21" s="15" t="s">
        <v>444</v>
      </c>
      <c r="D21" s="25" t="s">
        <v>20</v>
      </c>
      <c r="E21" s="14">
        <v>100</v>
      </c>
      <c r="F21" s="26">
        <v>14732.8</v>
      </c>
      <c r="G21" s="26">
        <v>15326.8</v>
      </c>
      <c r="H21" s="26">
        <v>15936.2</v>
      </c>
    </row>
    <row r="22" spans="1:8" ht="45" x14ac:dyDescent="0.25">
      <c r="A22" s="24" t="s">
        <v>21</v>
      </c>
      <c r="B22" s="25" t="s">
        <v>442</v>
      </c>
      <c r="C22" s="15" t="s">
        <v>444</v>
      </c>
      <c r="D22" s="25" t="s">
        <v>20</v>
      </c>
      <c r="E22" s="14">
        <v>200</v>
      </c>
      <c r="F22" s="26">
        <v>2325</v>
      </c>
      <c r="G22" s="26">
        <v>2282.1999999999998</v>
      </c>
      <c r="H22" s="26">
        <v>2282.1999999999998</v>
      </c>
    </row>
    <row r="23" spans="1:8" ht="30" x14ac:dyDescent="0.25">
      <c r="A23" s="24" t="s">
        <v>23</v>
      </c>
      <c r="B23" s="25" t="s">
        <v>442</v>
      </c>
      <c r="C23" s="15" t="s">
        <v>444</v>
      </c>
      <c r="D23" s="25" t="s">
        <v>24</v>
      </c>
      <c r="E23" s="14"/>
      <c r="F23" s="26">
        <v>10499.3</v>
      </c>
      <c r="G23" s="26">
        <v>10499.3</v>
      </c>
      <c r="H23" s="26">
        <v>10499.3</v>
      </c>
    </row>
    <row r="24" spans="1:8" ht="90" x14ac:dyDescent="0.25">
      <c r="A24" s="24" t="s">
        <v>14</v>
      </c>
      <c r="B24" s="25" t="s">
        <v>442</v>
      </c>
      <c r="C24" s="15" t="s">
        <v>444</v>
      </c>
      <c r="D24" s="25" t="s">
        <v>24</v>
      </c>
      <c r="E24" s="14">
        <v>100</v>
      </c>
      <c r="F24" s="26">
        <v>10499.3</v>
      </c>
      <c r="G24" s="26">
        <v>10499.3</v>
      </c>
      <c r="H24" s="26">
        <v>10499.3</v>
      </c>
    </row>
    <row r="25" spans="1:8" x14ac:dyDescent="0.25">
      <c r="A25" s="24" t="s">
        <v>25</v>
      </c>
      <c r="B25" s="25" t="s">
        <v>442</v>
      </c>
      <c r="C25" s="15" t="s">
        <v>445</v>
      </c>
      <c r="D25" s="25"/>
      <c r="E25" s="14"/>
      <c r="F25" s="26">
        <v>287.5</v>
      </c>
      <c r="G25" s="26">
        <v>287.5</v>
      </c>
      <c r="H25" s="26">
        <v>287.5</v>
      </c>
    </row>
    <row r="26" spans="1:8" x14ac:dyDescent="0.25">
      <c r="A26" s="24" t="s">
        <v>10</v>
      </c>
      <c r="B26" s="25" t="s">
        <v>442</v>
      </c>
      <c r="C26" s="15" t="s">
        <v>445</v>
      </c>
      <c r="D26" s="25" t="s">
        <v>11</v>
      </c>
      <c r="E26" s="14"/>
      <c r="F26" s="26">
        <v>287.5</v>
      </c>
      <c r="G26" s="26">
        <v>287.5</v>
      </c>
      <c r="H26" s="26">
        <v>287.5</v>
      </c>
    </row>
    <row r="27" spans="1:8" ht="45" x14ac:dyDescent="0.25">
      <c r="A27" s="24" t="s">
        <v>26</v>
      </c>
      <c r="B27" s="25" t="s">
        <v>442</v>
      </c>
      <c r="C27" s="15" t="s">
        <v>445</v>
      </c>
      <c r="D27" s="25" t="s">
        <v>27</v>
      </c>
      <c r="E27" s="14"/>
      <c r="F27" s="26">
        <v>287.5</v>
      </c>
      <c r="G27" s="26">
        <v>287.5</v>
      </c>
      <c r="H27" s="26">
        <v>287.5</v>
      </c>
    </row>
    <row r="28" spans="1:8" ht="30" x14ac:dyDescent="0.25">
      <c r="A28" s="24" t="s">
        <v>28</v>
      </c>
      <c r="B28" s="25" t="s">
        <v>442</v>
      </c>
      <c r="C28" s="15" t="s">
        <v>445</v>
      </c>
      <c r="D28" s="25" t="s">
        <v>27</v>
      </c>
      <c r="E28" s="14">
        <v>300</v>
      </c>
      <c r="F28" s="26">
        <v>287.5</v>
      </c>
      <c r="G28" s="26">
        <v>287.5</v>
      </c>
      <c r="H28" s="26">
        <v>287.5</v>
      </c>
    </row>
    <row r="29" spans="1:8" x14ac:dyDescent="0.25">
      <c r="A29" s="24" t="s">
        <v>29</v>
      </c>
      <c r="B29" s="25" t="s">
        <v>442</v>
      </c>
      <c r="C29" s="15" t="s">
        <v>446</v>
      </c>
      <c r="D29" s="25"/>
      <c r="E29" s="14"/>
      <c r="F29" s="26">
        <v>287.5</v>
      </c>
      <c r="G29" s="26">
        <v>287.5</v>
      </c>
      <c r="H29" s="26">
        <v>287.5</v>
      </c>
    </row>
    <row r="30" spans="1:8" x14ac:dyDescent="0.25">
      <c r="A30" s="24" t="s">
        <v>30</v>
      </c>
      <c r="B30" s="25" t="s">
        <v>442</v>
      </c>
      <c r="C30" s="15">
        <v>1003</v>
      </c>
      <c r="D30" s="25"/>
      <c r="E30" s="14"/>
      <c r="F30" s="26">
        <v>287.5</v>
      </c>
      <c r="G30" s="26">
        <v>287.5</v>
      </c>
      <c r="H30" s="26">
        <v>287.5</v>
      </c>
    </row>
    <row r="31" spans="1:8" x14ac:dyDescent="0.25">
      <c r="A31" s="24" t="s">
        <v>10</v>
      </c>
      <c r="B31" s="25" t="s">
        <v>442</v>
      </c>
      <c r="C31" s="15" t="s">
        <v>447</v>
      </c>
      <c r="D31" s="25" t="s">
        <v>11</v>
      </c>
      <c r="E31" s="14"/>
      <c r="F31" s="26">
        <v>287.5</v>
      </c>
      <c r="G31" s="26">
        <v>287.5</v>
      </c>
      <c r="H31" s="26">
        <v>287.5</v>
      </c>
    </row>
    <row r="32" spans="1:8" ht="45" x14ac:dyDescent="0.25">
      <c r="A32" s="9" t="s">
        <v>31</v>
      </c>
      <c r="B32" s="25" t="s">
        <v>448</v>
      </c>
      <c r="C32" s="15" t="s">
        <v>447</v>
      </c>
      <c r="D32" s="25" t="s">
        <v>32</v>
      </c>
      <c r="E32" s="14"/>
      <c r="F32" s="26">
        <v>287.5</v>
      </c>
      <c r="G32" s="26">
        <v>287.5</v>
      </c>
      <c r="H32" s="26">
        <v>287.5</v>
      </c>
    </row>
    <row r="33" spans="1:8" ht="30" x14ac:dyDescent="0.25">
      <c r="A33" s="24" t="s">
        <v>28</v>
      </c>
      <c r="B33" s="25" t="s">
        <v>442</v>
      </c>
      <c r="C33" s="15" t="s">
        <v>447</v>
      </c>
      <c r="D33" s="25" t="s">
        <v>32</v>
      </c>
      <c r="E33" s="14">
        <v>300</v>
      </c>
      <c r="F33" s="26">
        <v>287.5</v>
      </c>
      <c r="G33" s="26">
        <v>287.5</v>
      </c>
      <c r="H33" s="26">
        <v>287.5</v>
      </c>
    </row>
    <row r="34" spans="1:8" x14ac:dyDescent="0.25">
      <c r="A34" s="24"/>
      <c r="B34" s="25"/>
      <c r="C34" s="15" t="s">
        <v>449</v>
      </c>
      <c r="D34" s="25"/>
      <c r="E34" s="14"/>
      <c r="F34" s="26"/>
      <c r="G34" s="26"/>
      <c r="H34" s="23"/>
    </row>
    <row r="35" spans="1:8" x14ac:dyDescent="0.25">
      <c r="A35" s="21" t="s">
        <v>33</v>
      </c>
      <c r="B35" s="22" t="s">
        <v>450</v>
      </c>
      <c r="C35" s="15" t="s">
        <v>449</v>
      </c>
      <c r="D35" s="22"/>
      <c r="E35" s="14"/>
      <c r="F35" s="23">
        <f>SUM(F36+F72+F80+F140+F181+F205+F222+F246+F251)</f>
        <v>1893484.1</v>
      </c>
      <c r="G35" s="23">
        <f>SUM(G36+G72+G80+G140+G181+G205+G222+G246+G251)</f>
        <v>2158491.2000000002</v>
      </c>
      <c r="H35" s="23">
        <f>SUM(H36+H72+H80+H140+H181+H205+H222+H246+H251)</f>
        <v>1191476</v>
      </c>
    </row>
    <row r="36" spans="1:8" x14ac:dyDescent="0.25">
      <c r="A36" s="24" t="s">
        <v>8</v>
      </c>
      <c r="B36" s="27" t="s">
        <v>450</v>
      </c>
      <c r="C36" s="15" t="s">
        <v>443</v>
      </c>
      <c r="D36" s="27"/>
      <c r="E36" s="14"/>
      <c r="F36" s="26">
        <f>SUM(F37+F41+F57+F62)</f>
        <v>361708.30000000005</v>
      </c>
      <c r="G36" s="26">
        <f>SUM(G37+G41+G57+G62)</f>
        <v>362582.39999999997</v>
      </c>
      <c r="H36" s="26">
        <f>SUM(H37+H41+H57+H62)</f>
        <v>371083.5</v>
      </c>
    </row>
    <row r="37" spans="1:8" ht="45" x14ac:dyDescent="0.25">
      <c r="A37" s="24" t="s">
        <v>34</v>
      </c>
      <c r="B37" s="25" t="s">
        <v>450</v>
      </c>
      <c r="C37" s="15" t="s">
        <v>451</v>
      </c>
      <c r="D37" s="25"/>
      <c r="E37" s="14"/>
      <c r="F37" s="26">
        <f>SUM(F38)</f>
        <v>2547.1</v>
      </c>
      <c r="G37" s="26">
        <f t="shared" ref="G37:H39" si="1">SUM(G38)</f>
        <v>2650.4</v>
      </c>
      <c r="H37" s="26">
        <f t="shared" si="1"/>
        <v>2756.5</v>
      </c>
    </row>
    <row r="38" spans="1:8" x14ac:dyDescent="0.25">
      <c r="A38" s="24" t="s">
        <v>10</v>
      </c>
      <c r="B38" s="25" t="s">
        <v>450</v>
      </c>
      <c r="C38" s="15" t="s">
        <v>451</v>
      </c>
      <c r="D38" s="25" t="s">
        <v>11</v>
      </c>
      <c r="E38" s="14"/>
      <c r="F38" s="26">
        <f>SUM(F39)</f>
        <v>2547.1</v>
      </c>
      <c r="G38" s="26">
        <f t="shared" si="1"/>
        <v>2650.4</v>
      </c>
      <c r="H38" s="26">
        <f t="shared" si="1"/>
        <v>2756.5</v>
      </c>
    </row>
    <row r="39" spans="1:8" x14ac:dyDescent="0.25">
      <c r="A39" s="24" t="s">
        <v>35</v>
      </c>
      <c r="B39" s="25" t="s">
        <v>450</v>
      </c>
      <c r="C39" s="15" t="s">
        <v>451</v>
      </c>
      <c r="D39" s="25" t="s">
        <v>36</v>
      </c>
      <c r="E39" s="14"/>
      <c r="F39" s="26">
        <f>SUM(F40)</f>
        <v>2547.1</v>
      </c>
      <c r="G39" s="26">
        <f t="shared" si="1"/>
        <v>2650.4</v>
      </c>
      <c r="H39" s="26">
        <f t="shared" si="1"/>
        <v>2756.5</v>
      </c>
    </row>
    <row r="40" spans="1:8" ht="90" x14ac:dyDescent="0.25">
      <c r="A40" s="24" t="s">
        <v>14</v>
      </c>
      <c r="B40" s="25" t="s">
        <v>450</v>
      </c>
      <c r="C40" s="15" t="s">
        <v>451</v>
      </c>
      <c r="D40" s="25" t="s">
        <v>36</v>
      </c>
      <c r="E40" s="14">
        <v>100</v>
      </c>
      <c r="F40" s="26">
        <v>2547.1</v>
      </c>
      <c r="G40" s="26">
        <v>2650.4</v>
      </c>
      <c r="H40" s="26">
        <v>2756.5</v>
      </c>
    </row>
    <row r="41" spans="1:8" ht="75" x14ac:dyDescent="0.25">
      <c r="A41" s="24" t="s">
        <v>37</v>
      </c>
      <c r="B41" s="25" t="s">
        <v>450</v>
      </c>
      <c r="C41" s="15" t="s">
        <v>452</v>
      </c>
      <c r="D41" s="25"/>
      <c r="E41" s="14"/>
      <c r="F41" s="26">
        <f>SUM(F42+F47)</f>
        <v>208859.50000000003</v>
      </c>
      <c r="G41" s="26">
        <f>SUM(G42+G47)</f>
        <v>215982.3</v>
      </c>
      <c r="H41" s="26">
        <f>SUM(H42+H47)</f>
        <v>223729.9</v>
      </c>
    </row>
    <row r="42" spans="1:8" x14ac:dyDescent="0.25">
      <c r="A42" s="24" t="s">
        <v>10</v>
      </c>
      <c r="B42" s="25" t="s">
        <v>450</v>
      </c>
      <c r="C42" s="15" t="s">
        <v>452</v>
      </c>
      <c r="D42" s="25" t="s">
        <v>11</v>
      </c>
      <c r="E42" s="14"/>
      <c r="F42" s="26">
        <f>SUM(F43)</f>
        <v>202123.40000000002</v>
      </c>
      <c r="G42" s="26">
        <f t="shared" ref="G42:H42" si="2">SUM(G43)</f>
        <v>209178.8</v>
      </c>
      <c r="H42" s="26">
        <f t="shared" si="2"/>
        <v>216853.6</v>
      </c>
    </row>
    <row r="43" spans="1:8" ht="60" x14ac:dyDescent="0.25">
      <c r="A43" s="28" t="s">
        <v>38</v>
      </c>
      <c r="B43" s="25" t="s">
        <v>450</v>
      </c>
      <c r="C43" s="15" t="s">
        <v>452</v>
      </c>
      <c r="D43" s="25" t="s">
        <v>39</v>
      </c>
      <c r="E43" s="14"/>
      <c r="F43" s="26">
        <f>SUM(F44:F46)</f>
        <v>202123.40000000002</v>
      </c>
      <c r="G43" s="26">
        <f t="shared" ref="G43:H43" si="3">SUM(G44:G46)</f>
        <v>209178.8</v>
      </c>
      <c r="H43" s="26">
        <f t="shared" si="3"/>
        <v>216853.6</v>
      </c>
    </row>
    <row r="44" spans="1:8" ht="90" x14ac:dyDescent="0.25">
      <c r="A44" s="24" t="s">
        <v>14</v>
      </c>
      <c r="B44" s="25" t="s">
        <v>450</v>
      </c>
      <c r="C44" s="15" t="s">
        <v>452</v>
      </c>
      <c r="D44" s="25" t="s">
        <v>39</v>
      </c>
      <c r="E44" s="14">
        <v>100</v>
      </c>
      <c r="F44" s="26">
        <v>188718.6</v>
      </c>
      <c r="G44" s="26">
        <v>196550.8</v>
      </c>
      <c r="H44" s="26">
        <v>204136.3</v>
      </c>
    </row>
    <row r="45" spans="1:8" ht="45" x14ac:dyDescent="0.25">
      <c r="A45" s="24" t="s">
        <v>21</v>
      </c>
      <c r="B45" s="25" t="s">
        <v>450</v>
      </c>
      <c r="C45" s="15" t="s">
        <v>452</v>
      </c>
      <c r="D45" s="25" t="s">
        <v>39</v>
      </c>
      <c r="E45" s="14">
        <v>200</v>
      </c>
      <c r="F45" s="26">
        <v>11354.2</v>
      </c>
      <c r="G45" s="26">
        <v>10577.4</v>
      </c>
      <c r="H45" s="26">
        <v>10666.7</v>
      </c>
    </row>
    <row r="46" spans="1:8" x14ac:dyDescent="0.25">
      <c r="A46" s="9" t="s">
        <v>22</v>
      </c>
      <c r="B46" s="25" t="s">
        <v>450</v>
      </c>
      <c r="C46" s="15" t="s">
        <v>452</v>
      </c>
      <c r="D46" s="25" t="s">
        <v>39</v>
      </c>
      <c r="E46" s="14">
        <v>800</v>
      </c>
      <c r="F46" s="26">
        <v>2050.6</v>
      </c>
      <c r="G46" s="26">
        <v>2050.6</v>
      </c>
      <c r="H46" s="26">
        <v>2050.6</v>
      </c>
    </row>
    <row r="47" spans="1:8" ht="30" x14ac:dyDescent="0.25">
      <c r="A47" s="9" t="s">
        <v>40</v>
      </c>
      <c r="B47" s="29" t="s">
        <v>450</v>
      </c>
      <c r="C47" s="29" t="s">
        <v>452</v>
      </c>
      <c r="D47" s="29" t="s">
        <v>41</v>
      </c>
      <c r="E47" s="15"/>
      <c r="F47" s="26">
        <f>SUM(F48+F51+F54)</f>
        <v>6736.1</v>
      </c>
      <c r="G47" s="26">
        <f t="shared" ref="G47:H47" si="4">SUM(G48+G51+G54)</f>
        <v>6803.5</v>
      </c>
      <c r="H47" s="26">
        <f t="shared" si="4"/>
        <v>6876.3000000000011</v>
      </c>
    </row>
    <row r="48" spans="1:8" ht="120" x14ac:dyDescent="0.25">
      <c r="A48" s="30" t="s">
        <v>42</v>
      </c>
      <c r="B48" s="25" t="s">
        <v>450</v>
      </c>
      <c r="C48" s="15" t="s">
        <v>452</v>
      </c>
      <c r="D48" s="31" t="s">
        <v>43</v>
      </c>
      <c r="E48" s="32"/>
      <c r="F48" s="26">
        <f>SUM(F49:F50)</f>
        <v>2042.1</v>
      </c>
      <c r="G48" s="26">
        <f t="shared" ref="G48:H48" si="5">SUM(G49:G50)</f>
        <v>2042.1000000000001</v>
      </c>
      <c r="H48" s="26">
        <f t="shared" si="5"/>
        <v>2042.1000000000001</v>
      </c>
    </row>
    <row r="49" spans="1:8" ht="90" x14ac:dyDescent="0.25">
      <c r="A49" s="24" t="s">
        <v>14</v>
      </c>
      <c r="B49" s="25" t="s">
        <v>450</v>
      </c>
      <c r="C49" s="15" t="s">
        <v>452</v>
      </c>
      <c r="D49" s="31" t="s">
        <v>43</v>
      </c>
      <c r="E49" s="32">
        <v>100</v>
      </c>
      <c r="F49" s="26">
        <v>1748.5</v>
      </c>
      <c r="G49" s="26">
        <v>1815.9</v>
      </c>
      <c r="H49" s="26">
        <v>1869.9</v>
      </c>
    </row>
    <row r="50" spans="1:8" ht="45" x14ac:dyDescent="0.25">
      <c r="A50" s="24" t="s">
        <v>21</v>
      </c>
      <c r="B50" s="25" t="s">
        <v>450</v>
      </c>
      <c r="C50" s="15" t="s">
        <v>452</v>
      </c>
      <c r="D50" s="31" t="s">
        <v>43</v>
      </c>
      <c r="E50" s="32">
        <v>200</v>
      </c>
      <c r="F50" s="26">
        <v>293.60000000000002</v>
      </c>
      <c r="G50" s="26">
        <v>226.2</v>
      </c>
      <c r="H50" s="26">
        <v>172.2</v>
      </c>
    </row>
    <row r="51" spans="1:8" ht="279" customHeight="1" x14ac:dyDescent="0.25">
      <c r="A51" s="24" t="s">
        <v>44</v>
      </c>
      <c r="B51" s="25" t="s">
        <v>450</v>
      </c>
      <c r="C51" s="15" t="s">
        <v>452</v>
      </c>
      <c r="D51" s="25" t="s">
        <v>45</v>
      </c>
      <c r="E51" s="25"/>
      <c r="F51" s="26">
        <f>SUM(F52:F53)</f>
        <v>2775.5</v>
      </c>
      <c r="G51" s="26">
        <f t="shared" ref="G51:H51" si="6">SUM(G52:G53)</f>
        <v>2775.5</v>
      </c>
      <c r="H51" s="26">
        <f t="shared" si="6"/>
        <v>2775.5</v>
      </c>
    </row>
    <row r="52" spans="1:8" ht="90" x14ac:dyDescent="0.25">
      <c r="A52" s="24" t="s">
        <v>14</v>
      </c>
      <c r="B52" s="25" t="s">
        <v>450</v>
      </c>
      <c r="C52" s="15" t="s">
        <v>452</v>
      </c>
      <c r="D52" s="25" t="s">
        <v>45</v>
      </c>
      <c r="E52" s="25" t="s">
        <v>453</v>
      </c>
      <c r="F52" s="26">
        <v>2331.1999999999998</v>
      </c>
      <c r="G52" s="26">
        <v>2421.1999999999998</v>
      </c>
      <c r="H52" s="26">
        <v>2493.1999999999998</v>
      </c>
    </row>
    <row r="53" spans="1:8" ht="45" x14ac:dyDescent="0.25">
      <c r="A53" s="24" t="s">
        <v>21</v>
      </c>
      <c r="B53" s="25" t="s">
        <v>450</v>
      </c>
      <c r="C53" s="15" t="s">
        <v>452</v>
      </c>
      <c r="D53" s="25" t="s">
        <v>45</v>
      </c>
      <c r="E53" s="25" t="s">
        <v>454</v>
      </c>
      <c r="F53" s="26">
        <v>444.3</v>
      </c>
      <c r="G53" s="26">
        <v>354.3</v>
      </c>
      <c r="H53" s="26">
        <v>282.3</v>
      </c>
    </row>
    <row r="54" spans="1:8" ht="210" customHeight="1" x14ac:dyDescent="0.25">
      <c r="A54" s="30" t="s">
        <v>46</v>
      </c>
      <c r="B54" s="25" t="s">
        <v>455</v>
      </c>
      <c r="C54" s="15" t="s">
        <v>452</v>
      </c>
      <c r="D54" s="31" t="s">
        <v>47</v>
      </c>
      <c r="E54" s="32"/>
      <c r="F54" s="26">
        <f>SUM(F55:F56)</f>
        <v>1918.5</v>
      </c>
      <c r="G54" s="26">
        <f t="shared" ref="G54:H54" si="7">SUM(G55:G56)</f>
        <v>1985.9</v>
      </c>
      <c r="H54" s="26">
        <f t="shared" si="7"/>
        <v>2058.7000000000003</v>
      </c>
    </row>
    <row r="55" spans="1:8" ht="90" x14ac:dyDescent="0.25">
      <c r="A55" s="24" t="s">
        <v>14</v>
      </c>
      <c r="B55" s="25" t="s">
        <v>455</v>
      </c>
      <c r="C55" s="15" t="s">
        <v>452</v>
      </c>
      <c r="D55" s="31" t="s">
        <v>47</v>
      </c>
      <c r="E55" s="32">
        <v>100</v>
      </c>
      <c r="F55" s="26">
        <v>1748.5</v>
      </c>
      <c r="G55" s="26">
        <v>1815.9</v>
      </c>
      <c r="H55" s="26">
        <v>1869.9</v>
      </c>
    </row>
    <row r="56" spans="1:8" ht="45" x14ac:dyDescent="0.25">
      <c r="A56" s="24" t="s">
        <v>21</v>
      </c>
      <c r="B56" s="25" t="s">
        <v>450</v>
      </c>
      <c r="C56" s="15" t="s">
        <v>452</v>
      </c>
      <c r="D56" s="31" t="s">
        <v>47</v>
      </c>
      <c r="E56" s="32">
        <v>200</v>
      </c>
      <c r="F56" s="26">
        <v>170</v>
      </c>
      <c r="G56" s="26">
        <v>170</v>
      </c>
      <c r="H56" s="26">
        <v>188.8</v>
      </c>
    </row>
    <row r="57" spans="1:8" x14ac:dyDescent="0.25">
      <c r="A57" s="33" t="s">
        <v>48</v>
      </c>
      <c r="B57" s="34" t="s">
        <v>450</v>
      </c>
      <c r="C57" s="34" t="s">
        <v>456</v>
      </c>
      <c r="D57" s="35"/>
      <c r="E57" s="32"/>
      <c r="F57" s="26">
        <f>F58</f>
        <v>79</v>
      </c>
      <c r="G57" s="26">
        <f t="shared" ref="G57:H58" si="8">G58</f>
        <v>83.7</v>
      </c>
      <c r="H57" s="26">
        <f t="shared" si="8"/>
        <v>0</v>
      </c>
    </row>
    <row r="58" spans="1:8" x14ac:dyDescent="0.25">
      <c r="A58" s="24" t="s">
        <v>10</v>
      </c>
      <c r="B58" s="25" t="s">
        <v>450</v>
      </c>
      <c r="C58" s="34" t="s">
        <v>456</v>
      </c>
      <c r="D58" s="25" t="s">
        <v>11</v>
      </c>
      <c r="E58" s="32"/>
      <c r="F58" s="26">
        <f>F59</f>
        <v>79</v>
      </c>
      <c r="G58" s="26">
        <f t="shared" si="8"/>
        <v>83.7</v>
      </c>
      <c r="H58" s="26">
        <f t="shared" si="8"/>
        <v>0</v>
      </c>
    </row>
    <row r="59" spans="1:8" ht="30" x14ac:dyDescent="0.25">
      <c r="A59" s="36" t="s">
        <v>40</v>
      </c>
      <c r="B59" s="34" t="s">
        <v>450</v>
      </c>
      <c r="C59" s="34" t="s">
        <v>456</v>
      </c>
      <c r="D59" s="34" t="s">
        <v>41</v>
      </c>
      <c r="E59" s="32"/>
      <c r="F59" s="26">
        <v>79</v>
      </c>
      <c r="G59" s="26">
        <v>83.7</v>
      </c>
      <c r="H59" s="26">
        <v>0</v>
      </c>
    </row>
    <row r="60" spans="1:8" ht="195" x14ac:dyDescent="0.25">
      <c r="A60" s="33" t="s">
        <v>49</v>
      </c>
      <c r="B60" s="34" t="s">
        <v>450</v>
      </c>
      <c r="C60" s="34" t="s">
        <v>456</v>
      </c>
      <c r="D60" s="37" t="s">
        <v>584</v>
      </c>
      <c r="E60" s="32"/>
      <c r="F60" s="26">
        <v>79</v>
      </c>
      <c r="G60" s="26">
        <v>83.7</v>
      </c>
      <c r="H60" s="26">
        <v>0</v>
      </c>
    </row>
    <row r="61" spans="1:8" ht="60" x14ac:dyDescent="0.25">
      <c r="A61" s="28" t="s">
        <v>50</v>
      </c>
      <c r="B61" s="34" t="s">
        <v>450</v>
      </c>
      <c r="C61" s="34" t="s">
        <v>456</v>
      </c>
      <c r="D61" s="37" t="s">
        <v>584</v>
      </c>
      <c r="E61" s="32">
        <v>600</v>
      </c>
      <c r="F61" s="26">
        <v>79</v>
      </c>
      <c r="G61" s="26">
        <v>83.7</v>
      </c>
      <c r="H61" s="26">
        <v>0</v>
      </c>
    </row>
    <row r="62" spans="1:8" x14ac:dyDescent="0.25">
      <c r="A62" s="24" t="s">
        <v>25</v>
      </c>
      <c r="B62" s="25" t="s">
        <v>450</v>
      </c>
      <c r="C62" s="15" t="s">
        <v>445</v>
      </c>
      <c r="D62" s="25"/>
      <c r="E62" s="32"/>
      <c r="F62" s="26">
        <f>SUM(F63)</f>
        <v>150222.69999999998</v>
      </c>
      <c r="G62" s="26">
        <f t="shared" ref="G62:H62" si="9">SUM(G63)</f>
        <v>143865.99999999997</v>
      </c>
      <c r="H62" s="26">
        <f t="shared" si="9"/>
        <v>144597.09999999998</v>
      </c>
    </row>
    <row r="63" spans="1:8" x14ac:dyDescent="0.25">
      <c r="A63" s="24" t="s">
        <v>10</v>
      </c>
      <c r="B63" s="25" t="s">
        <v>450</v>
      </c>
      <c r="C63" s="15" t="s">
        <v>445</v>
      </c>
      <c r="D63" s="25" t="s">
        <v>11</v>
      </c>
      <c r="E63" s="32"/>
      <c r="F63" s="26">
        <f>SUM(F64+F66+F70)</f>
        <v>150222.69999999998</v>
      </c>
      <c r="G63" s="26">
        <f t="shared" ref="G63:H63" si="10">SUM(G64+G66+G70)</f>
        <v>143865.99999999997</v>
      </c>
      <c r="H63" s="26">
        <f t="shared" si="10"/>
        <v>144597.09999999998</v>
      </c>
    </row>
    <row r="64" spans="1:8" ht="45" x14ac:dyDescent="0.25">
      <c r="A64" s="24" t="s">
        <v>26</v>
      </c>
      <c r="B64" s="25" t="s">
        <v>450</v>
      </c>
      <c r="C64" s="15" t="s">
        <v>445</v>
      </c>
      <c r="D64" s="25" t="s">
        <v>27</v>
      </c>
      <c r="E64" s="14"/>
      <c r="F64" s="26">
        <v>287.39999999999998</v>
      </c>
      <c r="G64" s="26">
        <v>287.39999999999998</v>
      </c>
      <c r="H64" s="26">
        <v>287.39999999999998</v>
      </c>
    </row>
    <row r="65" spans="1:8" ht="30" x14ac:dyDescent="0.25">
      <c r="A65" s="24" t="s">
        <v>28</v>
      </c>
      <c r="B65" s="25" t="s">
        <v>450</v>
      </c>
      <c r="C65" s="15" t="s">
        <v>445</v>
      </c>
      <c r="D65" s="25" t="s">
        <v>27</v>
      </c>
      <c r="E65" s="14">
        <v>300</v>
      </c>
      <c r="F65" s="26">
        <v>287.39999999999998</v>
      </c>
      <c r="G65" s="26">
        <v>287.39999999999998</v>
      </c>
      <c r="H65" s="26">
        <v>287.39999999999998</v>
      </c>
    </row>
    <row r="66" spans="1:8" ht="45" x14ac:dyDescent="0.25">
      <c r="A66" s="9" t="s">
        <v>51</v>
      </c>
      <c r="B66" s="25" t="s">
        <v>450</v>
      </c>
      <c r="C66" s="15" t="s">
        <v>445</v>
      </c>
      <c r="D66" s="25" t="s">
        <v>52</v>
      </c>
      <c r="E66" s="14"/>
      <c r="F66" s="26">
        <f>SUM(F67:F69)</f>
        <v>135665</v>
      </c>
      <c r="G66" s="26">
        <f t="shared" ref="G66:H66" si="11">SUM(G67:G69)</f>
        <v>120390.99999999999</v>
      </c>
      <c r="H66" s="26">
        <f t="shared" si="11"/>
        <v>123404.19999999998</v>
      </c>
    </row>
    <row r="67" spans="1:8" ht="90" x14ac:dyDescent="0.25">
      <c r="A67" s="24" t="s">
        <v>14</v>
      </c>
      <c r="B67" s="25" t="s">
        <v>450</v>
      </c>
      <c r="C67" s="15" t="s">
        <v>445</v>
      </c>
      <c r="D67" s="25" t="s">
        <v>52</v>
      </c>
      <c r="E67" s="14">
        <v>100</v>
      </c>
      <c r="F67" s="26">
        <v>66633</v>
      </c>
      <c r="G67" s="26">
        <v>67957.899999999994</v>
      </c>
      <c r="H67" s="26">
        <v>70543.899999999994</v>
      </c>
    </row>
    <row r="68" spans="1:8" ht="45" x14ac:dyDescent="0.25">
      <c r="A68" s="24" t="s">
        <v>21</v>
      </c>
      <c r="B68" s="25" t="s">
        <v>450</v>
      </c>
      <c r="C68" s="15" t="s">
        <v>445</v>
      </c>
      <c r="D68" s="25" t="s">
        <v>52</v>
      </c>
      <c r="E68" s="14">
        <v>200</v>
      </c>
      <c r="F68" s="26">
        <v>65688.100000000006</v>
      </c>
      <c r="G68" s="26">
        <v>49089.2</v>
      </c>
      <c r="H68" s="26">
        <v>49516.4</v>
      </c>
    </row>
    <row r="69" spans="1:8" x14ac:dyDescent="0.25">
      <c r="A69" s="9" t="s">
        <v>22</v>
      </c>
      <c r="B69" s="25" t="s">
        <v>450</v>
      </c>
      <c r="C69" s="15" t="s">
        <v>445</v>
      </c>
      <c r="D69" s="25" t="s">
        <v>52</v>
      </c>
      <c r="E69" s="14">
        <v>800</v>
      </c>
      <c r="F69" s="26">
        <v>3343.9</v>
      </c>
      <c r="G69" s="26">
        <v>3343.9</v>
      </c>
      <c r="H69" s="26">
        <v>3343.9</v>
      </c>
    </row>
    <row r="70" spans="1:8" ht="30" x14ac:dyDescent="0.25">
      <c r="A70" s="24" t="s">
        <v>53</v>
      </c>
      <c r="B70" s="25" t="s">
        <v>450</v>
      </c>
      <c r="C70" s="15" t="s">
        <v>445</v>
      </c>
      <c r="D70" s="25" t="s">
        <v>54</v>
      </c>
      <c r="E70" s="14"/>
      <c r="F70" s="26">
        <f>SUM(F71)</f>
        <v>14270.3</v>
      </c>
      <c r="G70" s="26">
        <f t="shared" ref="G70:H70" si="12">SUM(G71)</f>
        <v>23187.600000000002</v>
      </c>
      <c r="H70" s="26">
        <f t="shared" si="12"/>
        <v>20905.5</v>
      </c>
    </row>
    <row r="71" spans="1:8" x14ac:dyDescent="0.25">
      <c r="A71" s="9" t="s">
        <v>22</v>
      </c>
      <c r="B71" s="25" t="s">
        <v>450</v>
      </c>
      <c r="C71" s="15" t="s">
        <v>445</v>
      </c>
      <c r="D71" s="25" t="s">
        <v>54</v>
      </c>
      <c r="E71" s="14">
        <v>800</v>
      </c>
      <c r="F71" s="26">
        <f>12675+1595.3</f>
        <v>14270.3</v>
      </c>
      <c r="G71" s="26">
        <f>20088.4-71.6+3170.8</f>
        <v>23187.600000000002</v>
      </c>
      <c r="H71" s="26">
        <f>16920.1-0.3-143.2+4128.9</f>
        <v>20905.5</v>
      </c>
    </row>
    <row r="72" spans="1:8" x14ac:dyDescent="0.25">
      <c r="A72" s="24" t="s">
        <v>55</v>
      </c>
      <c r="B72" s="25" t="s">
        <v>450</v>
      </c>
      <c r="C72" s="15" t="s">
        <v>457</v>
      </c>
      <c r="D72" s="25"/>
      <c r="E72" s="14"/>
      <c r="F72" s="26">
        <f>SUM(F73)</f>
        <v>1870</v>
      </c>
      <c r="G72" s="26">
        <f t="shared" ref="G72:H73" si="13">SUM(G73)</f>
        <v>927.4</v>
      </c>
      <c r="H72" s="26">
        <f t="shared" si="13"/>
        <v>254.2</v>
      </c>
    </row>
    <row r="73" spans="1:8" x14ac:dyDescent="0.25">
      <c r="A73" s="24" t="s">
        <v>56</v>
      </c>
      <c r="B73" s="25" t="s">
        <v>450</v>
      </c>
      <c r="C73" s="15" t="s">
        <v>458</v>
      </c>
      <c r="D73" s="25"/>
      <c r="E73" s="14"/>
      <c r="F73" s="26">
        <f>SUM(F74)</f>
        <v>1870</v>
      </c>
      <c r="G73" s="26">
        <f t="shared" si="13"/>
        <v>927.4</v>
      </c>
      <c r="H73" s="26">
        <f t="shared" si="13"/>
        <v>254.2</v>
      </c>
    </row>
    <row r="74" spans="1:8" x14ac:dyDescent="0.25">
      <c r="A74" s="24" t="s">
        <v>10</v>
      </c>
      <c r="B74" s="25" t="s">
        <v>450</v>
      </c>
      <c r="C74" s="15" t="s">
        <v>458</v>
      </c>
      <c r="D74" s="25" t="s">
        <v>11</v>
      </c>
      <c r="E74" s="14"/>
      <c r="F74" s="26">
        <f>SUM(F75+F77)</f>
        <v>1870</v>
      </c>
      <c r="G74" s="26">
        <f t="shared" ref="G74:H74" si="14">SUM(G75+G77)</f>
        <v>927.4</v>
      </c>
      <c r="H74" s="26">
        <f t="shared" si="14"/>
        <v>254.2</v>
      </c>
    </row>
    <row r="75" spans="1:8" x14ac:dyDescent="0.25">
      <c r="A75" s="24" t="s">
        <v>57</v>
      </c>
      <c r="B75" s="25" t="s">
        <v>450</v>
      </c>
      <c r="C75" s="15" t="s">
        <v>458</v>
      </c>
      <c r="D75" s="25" t="s">
        <v>58</v>
      </c>
      <c r="E75" s="14"/>
      <c r="F75" s="26">
        <v>1435</v>
      </c>
      <c r="G75" s="26">
        <v>0</v>
      </c>
      <c r="H75" s="26">
        <v>0</v>
      </c>
    </row>
    <row r="76" spans="1:8" ht="45" x14ac:dyDescent="0.25">
      <c r="A76" s="24" t="s">
        <v>21</v>
      </c>
      <c r="B76" s="25" t="s">
        <v>450</v>
      </c>
      <c r="C76" s="15" t="s">
        <v>458</v>
      </c>
      <c r="D76" s="25" t="s">
        <v>58</v>
      </c>
      <c r="E76" s="14">
        <v>200</v>
      </c>
      <c r="F76" s="26">
        <v>1435</v>
      </c>
      <c r="G76" s="26">
        <v>0</v>
      </c>
      <c r="H76" s="26">
        <v>0</v>
      </c>
    </row>
    <row r="77" spans="1:8" x14ac:dyDescent="0.25">
      <c r="A77" s="24" t="s">
        <v>59</v>
      </c>
      <c r="B77" s="25" t="s">
        <v>450</v>
      </c>
      <c r="C77" s="15" t="s">
        <v>458</v>
      </c>
      <c r="D77" s="25" t="s">
        <v>60</v>
      </c>
      <c r="E77" s="14"/>
      <c r="F77" s="26">
        <f>SUM(F78:F79)</f>
        <v>435</v>
      </c>
      <c r="G77" s="26">
        <f t="shared" ref="G77:H77" si="15">SUM(G78:G79)</f>
        <v>927.4</v>
      </c>
      <c r="H77" s="26">
        <f t="shared" si="15"/>
        <v>254.2</v>
      </c>
    </row>
    <row r="78" spans="1:8" ht="45" x14ac:dyDescent="0.25">
      <c r="A78" s="24" t="s">
        <v>21</v>
      </c>
      <c r="B78" s="25" t="s">
        <v>450</v>
      </c>
      <c r="C78" s="15" t="s">
        <v>458</v>
      </c>
      <c r="D78" s="25" t="s">
        <v>60</v>
      </c>
      <c r="E78" s="14">
        <v>200</v>
      </c>
      <c r="F78" s="26">
        <v>425</v>
      </c>
      <c r="G78" s="26">
        <v>917.4</v>
      </c>
      <c r="H78" s="26">
        <v>244.2</v>
      </c>
    </row>
    <row r="79" spans="1:8" ht="30" x14ac:dyDescent="0.25">
      <c r="A79" s="24" t="s">
        <v>28</v>
      </c>
      <c r="B79" s="25" t="s">
        <v>450</v>
      </c>
      <c r="C79" s="15" t="s">
        <v>458</v>
      </c>
      <c r="D79" s="25" t="s">
        <v>60</v>
      </c>
      <c r="E79" s="14">
        <v>300</v>
      </c>
      <c r="F79" s="26">
        <v>10</v>
      </c>
      <c r="G79" s="26">
        <v>10</v>
      </c>
      <c r="H79" s="26">
        <v>10</v>
      </c>
    </row>
    <row r="80" spans="1:8" x14ac:dyDescent="0.25">
      <c r="A80" s="38" t="s">
        <v>61</v>
      </c>
      <c r="B80" s="39" t="s">
        <v>450</v>
      </c>
      <c r="C80" s="39" t="s">
        <v>459</v>
      </c>
      <c r="D80" s="39"/>
      <c r="E80" s="40"/>
      <c r="F80" s="26">
        <f>SUM(F81+F89+F101+F114)</f>
        <v>1160147.6000000001</v>
      </c>
      <c r="G80" s="26">
        <f>SUM(G81+G89+G101+G114)</f>
        <v>1451547.7000000002</v>
      </c>
      <c r="H80" s="26">
        <f>SUM(H81+H89+H101+H114)</f>
        <v>362088.60000000009</v>
      </c>
    </row>
    <row r="81" spans="1:8" x14ac:dyDescent="0.25">
      <c r="A81" s="38" t="s">
        <v>62</v>
      </c>
      <c r="B81" s="39" t="s">
        <v>450</v>
      </c>
      <c r="C81" s="39" t="s">
        <v>460</v>
      </c>
      <c r="D81" s="39"/>
      <c r="E81" s="40"/>
      <c r="F81" s="26">
        <f>SUM(F82)</f>
        <v>179338.8</v>
      </c>
      <c r="G81" s="26">
        <f t="shared" ref="G81:H81" si="16">SUM(G82)</f>
        <v>190831.8</v>
      </c>
      <c r="H81" s="26">
        <f t="shared" si="16"/>
        <v>14641.8</v>
      </c>
    </row>
    <row r="82" spans="1:8" ht="60" x14ac:dyDescent="0.25">
      <c r="A82" s="38" t="s">
        <v>545</v>
      </c>
      <c r="B82" s="39" t="s">
        <v>450</v>
      </c>
      <c r="C82" s="39" t="s">
        <v>460</v>
      </c>
      <c r="D82" s="39" t="s">
        <v>63</v>
      </c>
      <c r="E82" s="40"/>
      <c r="F82" s="26">
        <f>SUM(F83)</f>
        <v>179338.8</v>
      </c>
      <c r="G82" s="26">
        <f t="shared" ref="G82:H82" si="17">SUM(G83)</f>
        <v>190831.8</v>
      </c>
      <c r="H82" s="26">
        <f t="shared" si="17"/>
        <v>14641.8</v>
      </c>
    </row>
    <row r="83" spans="1:8" ht="60" x14ac:dyDescent="0.25">
      <c r="A83" s="38" t="s">
        <v>64</v>
      </c>
      <c r="B83" s="39" t="s">
        <v>450</v>
      </c>
      <c r="C83" s="39" t="s">
        <v>460</v>
      </c>
      <c r="D83" s="39" t="s">
        <v>65</v>
      </c>
      <c r="E83" s="40"/>
      <c r="F83" s="26">
        <f>SUM(F84)</f>
        <v>179338.8</v>
      </c>
      <c r="G83" s="26">
        <f t="shared" ref="G83:H83" si="18">SUM(G84)</f>
        <v>190831.8</v>
      </c>
      <c r="H83" s="26">
        <f t="shared" si="18"/>
        <v>14641.8</v>
      </c>
    </row>
    <row r="84" spans="1:8" ht="60" x14ac:dyDescent="0.25">
      <c r="A84" s="38" t="s">
        <v>66</v>
      </c>
      <c r="B84" s="39" t="s">
        <v>450</v>
      </c>
      <c r="C84" s="39" t="s">
        <v>460</v>
      </c>
      <c r="D84" s="39" t="s">
        <v>67</v>
      </c>
      <c r="E84" s="40"/>
      <c r="F84" s="26">
        <f>SUM(F85+F87)</f>
        <v>179338.8</v>
      </c>
      <c r="G84" s="26">
        <f t="shared" ref="G84:H84" si="19">SUM(G85+G87)</f>
        <v>190831.8</v>
      </c>
      <c r="H84" s="26">
        <f t="shared" si="19"/>
        <v>14641.8</v>
      </c>
    </row>
    <row r="85" spans="1:8" ht="60" x14ac:dyDescent="0.25">
      <c r="A85" s="38" t="s">
        <v>68</v>
      </c>
      <c r="B85" s="39" t="s">
        <v>450</v>
      </c>
      <c r="C85" s="39" t="s">
        <v>460</v>
      </c>
      <c r="D85" s="39" t="s">
        <v>69</v>
      </c>
      <c r="E85" s="40"/>
      <c r="F85" s="26">
        <f>SUM(F86)</f>
        <v>2903.8</v>
      </c>
      <c r="G85" s="26">
        <f t="shared" ref="G85:H85" si="20">SUM(G86)</f>
        <v>2903.8</v>
      </c>
      <c r="H85" s="26">
        <f t="shared" si="20"/>
        <v>2903.8</v>
      </c>
    </row>
    <row r="86" spans="1:8" ht="45" x14ac:dyDescent="0.25">
      <c r="A86" s="24" t="s">
        <v>21</v>
      </c>
      <c r="B86" s="39" t="s">
        <v>450</v>
      </c>
      <c r="C86" s="39" t="s">
        <v>460</v>
      </c>
      <c r="D86" s="39" t="s">
        <v>69</v>
      </c>
      <c r="E86" s="40">
        <v>200</v>
      </c>
      <c r="F86" s="26">
        <v>2903.8</v>
      </c>
      <c r="G86" s="26">
        <v>2903.8</v>
      </c>
      <c r="H86" s="26">
        <v>2903.8</v>
      </c>
    </row>
    <row r="87" spans="1:8" ht="90" x14ac:dyDescent="0.25">
      <c r="A87" s="59" t="s">
        <v>536</v>
      </c>
      <c r="B87" s="39" t="s">
        <v>450</v>
      </c>
      <c r="C87" s="39" t="s">
        <v>460</v>
      </c>
      <c r="D87" s="39" t="s">
        <v>517</v>
      </c>
      <c r="E87" s="40"/>
      <c r="F87" s="26">
        <f>SUM(F88)</f>
        <v>176435</v>
      </c>
      <c r="G87" s="26">
        <f t="shared" ref="G87:H87" si="21">SUM(G88)</f>
        <v>187928</v>
      </c>
      <c r="H87" s="26">
        <f t="shared" si="21"/>
        <v>11738</v>
      </c>
    </row>
    <row r="88" spans="1:8" ht="45" x14ac:dyDescent="0.25">
      <c r="A88" s="42" t="s">
        <v>70</v>
      </c>
      <c r="B88" s="39" t="s">
        <v>450</v>
      </c>
      <c r="C88" s="39" t="s">
        <v>460</v>
      </c>
      <c r="D88" s="39" t="s">
        <v>517</v>
      </c>
      <c r="E88" s="40">
        <v>400</v>
      </c>
      <c r="F88" s="26">
        <f>SUM(10586.1+165848.9)</f>
        <v>176435</v>
      </c>
      <c r="G88" s="26">
        <f>SUM(11275.7+176652.3)</f>
        <v>187928</v>
      </c>
      <c r="H88" s="26">
        <v>11738</v>
      </c>
    </row>
    <row r="89" spans="1:8" x14ac:dyDescent="0.25">
      <c r="A89" s="38" t="s">
        <v>71</v>
      </c>
      <c r="B89" s="39" t="s">
        <v>450</v>
      </c>
      <c r="C89" s="39" t="s">
        <v>461</v>
      </c>
      <c r="D89" s="44"/>
      <c r="E89" s="40"/>
      <c r="F89" s="26">
        <f>SUM(F90)</f>
        <v>48700.3</v>
      </c>
      <c r="G89" s="26">
        <f t="shared" ref="G89:H91" si="22">SUM(G90)</f>
        <v>48885.1</v>
      </c>
      <c r="H89" s="26">
        <f t="shared" si="22"/>
        <v>32146.6</v>
      </c>
    </row>
    <row r="90" spans="1:8" ht="45" x14ac:dyDescent="0.25">
      <c r="A90" s="38" t="s">
        <v>572</v>
      </c>
      <c r="B90" s="39" t="s">
        <v>450</v>
      </c>
      <c r="C90" s="39" t="s">
        <v>461</v>
      </c>
      <c r="D90" s="39" t="s">
        <v>72</v>
      </c>
      <c r="E90" s="40"/>
      <c r="F90" s="26">
        <f>SUM(F91)</f>
        <v>48700.3</v>
      </c>
      <c r="G90" s="26">
        <f t="shared" si="22"/>
        <v>48885.1</v>
      </c>
      <c r="H90" s="26">
        <f t="shared" si="22"/>
        <v>32146.6</v>
      </c>
    </row>
    <row r="91" spans="1:8" ht="30" x14ac:dyDescent="0.25">
      <c r="A91" s="38" t="s">
        <v>73</v>
      </c>
      <c r="B91" s="39" t="s">
        <v>450</v>
      </c>
      <c r="C91" s="39" t="s">
        <v>461</v>
      </c>
      <c r="D91" s="39" t="s">
        <v>74</v>
      </c>
      <c r="E91" s="40"/>
      <c r="F91" s="26">
        <f>SUM(F92)</f>
        <v>48700.3</v>
      </c>
      <c r="G91" s="26">
        <f t="shared" si="22"/>
        <v>48885.1</v>
      </c>
      <c r="H91" s="26">
        <f t="shared" si="22"/>
        <v>32146.6</v>
      </c>
    </row>
    <row r="92" spans="1:8" ht="75" x14ac:dyDescent="0.25">
      <c r="A92" s="38" t="s">
        <v>75</v>
      </c>
      <c r="B92" s="39" t="s">
        <v>450</v>
      </c>
      <c r="C92" s="39" t="s">
        <v>461</v>
      </c>
      <c r="D92" s="39" t="s">
        <v>76</v>
      </c>
      <c r="E92" s="40"/>
      <c r="F92" s="26">
        <f>SUM(F93+F95+F97+F99)</f>
        <v>48700.3</v>
      </c>
      <c r="G92" s="26">
        <f t="shared" ref="G92:H92" si="23">SUM(G93+G95+G97+G99)</f>
        <v>48885.1</v>
      </c>
      <c r="H92" s="26">
        <f t="shared" si="23"/>
        <v>32146.6</v>
      </c>
    </row>
    <row r="93" spans="1:8" ht="45" x14ac:dyDescent="0.25">
      <c r="A93" s="42" t="s">
        <v>77</v>
      </c>
      <c r="B93" s="39" t="s">
        <v>450</v>
      </c>
      <c r="C93" s="39" t="s">
        <v>461</v>
      </c>
      <c r="D93" s="39" t="s">
        <v>78</v>
      </c>
      <c r="E93" s="40"/>
      <c r="F93" s="26">
        <f>SUM(F94)</f>
        <v>5041.3999999999996</v>
      </c>
      <c r="G93" s="26">
        <f t="shared" ref="G93:H93" si="24">SUM(G94)</f>
        <v>5226.2</v>
      </c>
      <c r="H93" s="26">
        <f t="shared" si="24"/>
        <v>5319.7</v>
      </c>
    </row>
    <row r="94" spans="1:8" ht="45" x14ac:dyDescent="0.25">
      <c r="A94" s="42" t="s">
        <v>79</v>
      </c>
      <c r="B94" s="39" t="s">
        <v>450</v>
      </c>
      <c r="C94" s="39" t="s">
        <v>461</v>
      </c>
      <c r="D94" s="39" t="s">
        <v>78</v>
      </c>
      <c r="E94" s="40">
        <v>600</v>
      </c>
      <c r="F94" s="26">
        <v>5041.3999999999996</v>
      </c>
      <c r="G94" s="26">
        <v>5226.2</v>
      </c>
      <c r="H94" s="26">
        <v>5319.7</v>
      </c>
    </row>
    <row r="95" spans="1:8" ht="60" x14ac:dyDescent="0.25">
      <c r="A95" s="38" t="s">
        <v>80</v>
      </c>
      <c r="B95" s="39" t="s">
        <v>450</v>
      </c>
      <c r="C95" s="39" t="s">
        <v>461</v>
      </c>
      <c r="D95" s="39" t="s">
        <v>81</v>
      </c>
      <c r="E95" s="40"/>
      <c r="F95" s="26">
        <f>SUM(F96)</f>
        <v>35726.300000000003</v>
      </c>
      <c r="G95" s="26">
        <f t="shared" ref="G95:H95" si="25">SUM(G96)</f>
        <v>35726.300000000003</v>
      </c>
      <c r="H95" s="26">
        <f t="shared" si="25"/>
        <v>21848.799999999999</v>
      </c>
    </row>
    <row r="96" spans="1:8" x14ac:dyDescent="0.25">
      <c r="A96" s="42" t="s">
        <v>22</v>
      </c>
      <c r="B96" s="39" t="s">
        <v>450</v>
      </c>
      <c r="C96" s="39" t="s">
        <v>461</v>
      </c>
      <c r="D96" s="39" t="s">
        <v>81</v>
      </c>
      <c r="E96" s="40">
        <v>800</v>
      </c>
      <c r="F96" s="26">
        <v>35726.300000000003</v>
      </c>
      <c r="G96" s="26">
        <v>35726.300000000003</v>
      </c>
      <c r="H96" s="26">
        <v>21848.799999999999</v>
      </c>
    </row>
    <row r="97" spans="1:8" ht="135" x14ac:dyDescent="0.25">
      <c r="A97" s="38" t="s">
        <v>82</v>
      </c>
      <c r="B97" s="39" t="s">
        <v>450</v>
      </c>
      <c r="C97" s="39" t="s">
        <v>461</v>
      </c>
      <c r="D97" s="39" t="s">
        <v>83</v>
      </c>
      <c r="E97" s="40"/>
      <c r="F97" s="26">
        <f>SUM(F98)</f>
        <v>7606.1</v>
      </c>
      <c r="G97" s="26">
        <f t="shared" ref="G97:H97" si="26">SUM(G98)</f>
        <v>7606.1</v>
      </c>
      <c r="H97" s="26">
        <f t="shared" si="26"/>
        <v>4651.6000000000004</v>
      </c>
    </row>
    <row r="98" spans="1:8" x14ac:dyDescent="0.25">
      <c r="A98" s="42" t="s">
        <v>22</v>
      </c>
      <c r="B98" s="39" t="s">
        <v>450</v>
      </c>
      <c r="C98" s="39" t="s">
        <v>461</v>
      </c>
      <c r="D98" s="39" t="s">
        <v>83</v>
      </c>
      <c r="E98" s="40">
        <v>800</v>
      </c>
      <c r="F98" s="26">
        <v>7606.1</v>
      </c>
      <c r="G98" s="26">
        <v>7606.1</v>
      </c>
      <c r="H98" s="26">
        <v>4651.6000000000004</v>
      </c>
    </row>
    <row r="99" spans="1:8" ht="120" x14ac:dyDescent="0.25">
      <c r="A99" s="43" t="s">
        <v>84</v>
      </c>
      <c r="B99" s="39" t="s">
        <v>450</v>
      </c>
      <c r="C99" s="39" t="s">
        <v>461</v>
      </c>
      <c r="D99" s="39" t="s">
        <v>85</v>
      </c>
      <c r="E99" s="40"/>
      <c r="F99" s="26">
        <f>SUM(F100)</f>
        <v>326.5</v>
      </c>
      <c r="G99" s="26">
        <f t="shared" ref="G99:H99" si="27">SUM(G100)</f>
        <v>326.5</v>
      </c>
      <c r="H99" s="26">
        <f t="shared" si="27"/>
        <v>326.5</v>
      </c>
    </row>
    <row r="100" spans="1:8" x14ac:dyDescent="0.25">
      <c r="A100" s="42" t="s">
        <v>22</v>
      </c>
      <c r="B100" s="39" t="s">
        <v>450</v>
      </c>
      <c r="C100" s="39" t="s">
        <v>461</v>
      </c>
      <c r="D100" s="39" t="s">
        <v>85</v>
      </c>
      <c r="E100" s="40">
        <v>800</v>
      </c>
      <c r="F100" s="26">
        <v>326.5</v>
      </c>
      <c r="G100" s="26">
        <v>326.5</v>
      </c>
      <c r="H100" s="26">
        <v>326.5</v>
      </c>
    </row>
    <row r="101" spans="1:8" x14ac:dyDescent="0.25">
      <c r="A101" s="38" t="s">
        <v>86</v>
      </c>
      <c r="B101" s="39" t="s">
        <v>450</v>
      </c>
      <c r="C101" s="39" t="s">
        <v>462</v>
      </c>
      <c r="D101" s="39"/>
      <c r="E101" s="40"/>
      <c r="F101" s="26">
        <f>SUM(F102)</f>
        <v>792481.10000000009</v>
      </c>
      <c r="G101" s="26">
        <f t="shared" ref="G101:H101" si="28">SUM(G102)</f>
        <v>877865.00000000012</v>
      </c>
      <c r="H101" s="26">
        <f t="shared" si="28"/>
        <v>292977.70000000007</v>
      </c>
    </row>
    <row r="102" spans="1:8" ht="45" x14ac:dyDescent="0.25">
      <c r="A102" s="38" t="s">
        <v>572</v>
      </c>
      <c r="B102" s="39" t="s">
        <v>450</v>
      </c>
      <c r="C102" s="39" t="s">
        <v>462</v>
      </c>
      <c r="D102" s="39" t="s">
        <v>72</v>
      </c>
      <c r="E102" s="40"/>
      <c r="F102" s="26">
        <f>SUM(F103)</f>
        <v>792481.10000000009</v>
      </c>
      <c r="G102" s="26">
        <f t="shared" ref="G102:H103" si="29">SUM(G103)</f>
        <v>877865.00000000012</v>
      </c>
      <c r="H102" s="26">
        <f t="shared" si="29"/>
        <v>292977.70000000007</v>
      </c>
    </row>
    <row r="103" spans="1:8" ht="60" x14ac:dyDescent="0.25">
      <c r="A103" s="38" t="s">
        <v>87</v>
      </c>
      <c r="B103" s="39" t="s">
        <v>450</v>
      </c>
      <c r="C103" s="39" t="s">
        <v>462</v>
      </c>
      <c r="D103" s="39" t="s">
        <v>88</v>
      </c>
      <c r="E103" s="40"/>
      <c r="F103" s="26">
        <f>SUM(F104)</f>
        <v>792481.10000000009</v>
      </c>
      <c r="G103" s="26">
        <f t="shared" si="29"/>
        <v>877865.00000000012</v>
      </c>
      <c r="H103" s="26">
        <f t="shared" si="29"/>
        <v>292977.70000000007</v>
      </c>
    </row>
    <row r="104" spans="1:8" ht="30" x14ac:dyDescent="0.25">
      <c r="A104" s="42" t="s">
        <v>89</v>
      </c>
      <c r="B104" s="39" t="s">
        <v>450</v>
      </c>
      <c r="C104" s="39" t="s">
        <v>462</v>
      </c>
      <c r="D104" s="39" t="s">
        <v>90</v>
      </c>
      <c r="E104" s="40"/>
      <c r="F104" s="26">
        <f>SUM(F105+F107+F110+F112)</f>
        <v>792481.10000000009</v>
      </c>
      <c r="G104" s="26">
        <f t="shared" ref="G104:H104" si="30">SUM(G105+G107+G110+G112)</f>
        <v>877865.00000000012</v>
      </c>
      <c r="H104" s="26">
        <f t="shared" si="30"/>
        <v>292977.70000000007</v>
      </c>
    </row>
    <row r="105" spans="1:8" ht="60" x14ac:dyDescent="0.25">
      <c r="A105" s="42" t="s">
        <v>91</v>
      </c>
      <c r="B105" s="39" t="s">
        <v>450</v>
      </c>
      <c r="C105" s="39" t="s">
        <v>462</v>
      </c>
      <c r="D105" s="39" t="s">
        <v>92</v>
      </c>
      <c r="E105" s="40"/>
      <c r="F105" s="26">
        <f>SUM(F106)</f>
        <v>529412</v>
      </c>
      <c r="G105" s="26">
        <f t="shared" ref="G105:H105" si="31">SUM(G106)</f>
        <v>554785.30000000005</v>
      </c>
      <c r="H105" s="26">
        <f t="shared" si="31"/>
        <v>0</v>
      </c>
    </row>
    <row r="106" spans="1:8" ht="45" x14ac:dyDescent="0.25">
      <c r="A106" s="24" t="s">
        <v>21</v>
      </c>
      <c r="B106" s="39" t="s">
        <v>450</v>
      </c>
      <c r="C106" s="39" t="s">
        <v>462</v>
      </c>
      <c r="D106" s="39" t="s">
        <v>92</v>
      </c>
      <c r="E106" s="40">
        <v>200</v>
      </c>
      <c r="F106" s="26">
        <v>529412</v>
      </c>
      <c r="G106" s="26">
        <v>554785.30000000005</v>
      </c>
      <c r="H106" s="26">
        <v>0</v>
      </c>
    </row>
    <row r="107" spans="1:8" ht="75" x14ac:dyDescent="0.25">
      <c r="A107" s="42" t="s">
        <v>93</v>
      </c>
      <c r="B107" s="39" t="s">
        <v>450</v>
      </c>
      <c r="C107" s="39" t="s">
        <v>462</v>
      </c>
      <c r="D107" s="39" t="s">
        <v>94</v>
      </c>
      <c r="E107" s="40"/>
      <c r="F107" s="26">
        <f>SUM(F108:F109)</f>
        <v>254946.3</v>
      </c>
      <c r="G107" s="26">
        <f t="shared" ref="G107:H107" si="32">SUM(G108:G109)</f>
        <v>289963.80000000005</v>
      </c>
      <c r="H107" s="26">
        <f t="shared" si="32"/>
        <v>289963.80000000005</v>
      </c>
    </row>
    <row r="108" spans="1:8" ht="45" x14ac:dyDescent="0.25">
      <c r="A108" s="24" t="s">
        <v>21</v>
      </c>
      <c r="B108" s="39" t="s">
        <v>450</v>
      </c>
      <c r="C108" s="39" t="s">
        <v>462</v>
      </c>
      <c r="D108" s="39" t="s">
        <v>94</v>
      </c>
      <c r="E108" s="40">
        <v>200</v>
      </c>
      <c r="F108" s="26">
        <f>SUM(199521.9+2924.4)</f>
        <v>202446.3</v>
      </c>
      <c r="G108" s="26">
        <f>SUM(234600.6+2863.2)</f>
        <v>237463.80000000002</v>
      </c>
      <c r="H108" s="26">
        <f>SUM(234600.6+2863.2)</f>
        <v>237463.80000000002</v>
      </c>
    </row>
    <row r="109" spans="1:8" ht="45" x14ac:dyDescent="0.25">
      <c r="A109" s="42" t="s">
        <v>70</v>
      </c>
      <c r="B109" s="39" t="s">
        <v>450</v>
      </c>
      <c r="C109" s="39" t="s">
        <v>462</v>
      </c>
      <c r="D109" s="39" t="s">
        <v>94</v>
      </c>
      <c r="E109" s="40">
        <v>400</v>
      </c>
      <c r="F109" s="26">
        <v>52500</v>
      </c>
      <c r="G109" s="26">
        <v>52500</v>
      </c>
      <c r="H109" s="26">
        <v>52500</v>
      </c>
    </row>
    <row r="110" spans="1:8" ht="45" x14ac:dyDescent="0.25">
      <c r="A110" s="49" t="s">
        <v>510</v>
      </c>
      <c r="B110" s="47" t="s">
        <v>450</v>
      </c>
      <c r="C110" s="47" t="s">
        <v>462</v>
      </c>
      <c r="D110" s="47" t="s">
        <v>95</v>
      </c>
      <c r="E110" s="35"/>
      <c r="F110" s="26">
        <f>SUM(F111)</f>
        <v>22.8</v>
      </c>
      <c r="G110" s="26">
        <f t="shared" ref="G110:H110" si="33">SUM(G111)</f>
        <v>13.9</v>
      </c>
      <c r="H110" s="26">
        <f t="shared" si="33"/>
        <v>13.9</v>
      </c>
    </row>
    <row r="111" spans="1:8" ht="45" x14ac:dyDescent="0.25">
      <c r="A111" s="24" t="s">
        <v>21</v>
      </c>
      <c r="B111" s="47" t="s">
        <v>450</v>
      </c>
      <c r="C111" s="47" t="s">
        <v>462</v>
      </c>
      <c r="D111" s="47" t="s">
        <v>95</v>
      </c>
      <c r="E111" s="35">
        <v>200</v>
      </c>
      <c r="F111" s="26">
        <v>22.8</v>
      </c>
      <c r="G111" s="26">
        <v>13.9</v>
      </c>
      <c r="H111" s="26">
        <v>13.9</v>
      </c>
    </row>
    <row r="112" spans="1:8" ht="45" x14ac:dyDescent="0.25">
      <c r="A112" s="48" t="s">
        <v>511</v>
      </c>
      <c r="B112" s="39" t="s">
        <v>450</v>
      </c>
      <c r="C112" s="39" t="s">
        <v>462</v>
      </c>
      <c r="D112" s="39" t="s">
        <v>96</v>
      </c>
      <c r="E112" s="40"/>
      <c r="F112" s="26">
        <f>SUM(F113)</f>
        <v>8100</v>
      </c>
      <c r="G112" s="26">
        <f t="shared" ref="G112:H112" si="34">SUM(G113)</f>
        <v>33102</v>
      </c>
      <c r="H112" s="26">
        <f t="shared" si="34"/>
        <v>3000</v>
      </c>
    </row>
    <row r="113" spans="1:8" ht="45" x14ac:dyDescent="0.25">
      <c r="A113" s="48" t="s">
        <v>70</v>
      </c>
      <c r="B113" s="39" t="s">
        <v>450</v>
      </c>
      <c r="C113" s="39" t="s">
        <v>462</v>
      </c>
      <c r="D113" s="39" t="s">
        <v>96</v>
      </c>
      <c r="E113" s="40">
        <v>400</v>
      </c>
      <c r="F113" s="26">
        <v>8100</v>
      </c>
      <c r="G113" s="26">
        <v>33102</v>
      </c>
      <c r="H113" s="26">
        <v>3000</v>
      </c>
    </row>
    <row r="114" spans="1:8" ht="30" x14ac:dyDescent="0.25">
      <c r="A114" s="38" t="s">
        <v>103</v>
      </c>
      <c r="B114" s="39" t="s">
        <v>450</v>
      </c>
      <c r="C114" s="39" t="s">
        <v>463</v>
      </c>
      <c r="D114" s="39"/>
      <c r="E114" s="40"/>
      <c r="F114" s="26">
        <f>SUM(F115+F129)</f>
        <v>139627.4</v>
      </c>
      <c r="G114" s="26">
        <f>SUM(G115+G129)</f>
        <v>333965.8</v>
      </c>
      <c r="H114" s="26">
        <f>SUM(H115+H129)</f>
        <v>22322.5</v>
      </c>
    </row>
    <row r="115" spans="1:8" ht="60" x14ac:dyDescent="0.25">
      <c r="A115" s="38" t="s">
        <v>516</v>
      </c>
      <c r="B115" s="39" t="s">
        <v>450</v>
      </c>
      <c r="C115" s="39" t="s">
        <v>463</v>
      </c>
      <c r="D115" s="39" t="s">
        <v>104</v>
      </c>
      <c r="E115" s="40"/>
      <c r="F115" s="26">
        <f>SUM(F116+F120)</f>
        <v>111576.8</v>
      </c>
      <c r="G115" s="26">
        <f t="shared" ref="G115:H115" si="35">SUM(G116+G120)</f>
        <v>310008.3</v>
      </c>
      <c r="H115" s="26">
        <f t="shared" si="35"/>
        <v>21655.5</v>
      </c>
    </row>
    <row r="116" spans="1:8" ht="30" x14ac:dyDescent="0.25">
      <c r="A116" s="38" t="s">
        <v>564</v>
      </c>
      <c r="B116" s="39" t="s">
        <v>450</v>
      </c>
      <c r="C116" s="39" t="s">
        <v>463</v>
      </c>
      <c r="D116" s="39" t="s">
        <v>105</v>
      </c>
      <c r="E116" s="40"/>
      <c r="F116" s="26">
        <f>SUM(F117)</f>
        <v>100000</v>
      </c>
      <c r="G116" s="26">
        <f t="shared" ref="G116:H116" si="36">SUM(G117)</f>
        <v>300000</v>
      </c>
      <c r="H116" s="26">
        <f t="shared" si="36"/>
        <v>12000</v>
      </c>
    </row>
    <row r="117" spans="1:8" ht="60" x14ac:dyDescent="0.25">
      <c r="A117" s="42" t="s">
        <v>509</v>
      </c>
      <c r="B117" s="39" t="s">
        <v>450</v>
      </c>
      <c r="C117" s="39" t="s">
        <v>463</v>
      </c>
      <c r="D117" s="39" t="s">
        <v>565</v>
      </c>
      <c r="E117" s="40"/>
      <c r="F117" s="26">
        <f>SUM(F118)</f>
        <v>100000</v>
      </c>
      <c r="G117" s="26">
        <f t="shared" ref="G117:H118" si="37">SUM(G118)</f>
        <v>300000</v>
      </c>
      <c r="H117" s="26">
        <f t="shared" si="37"/>
        <v>12000</v>
      </c>
    </row>
    <row r="118" spans="1:8" ht="60" x14ac:dyDescent="0.25">
      <c r="A118" s="59" t="s">
        <v>518</v>
      </c>
      <c r="B118" s="39" t="s">
        <v>450</v>
      </c>
      <c r="C118" s="39" t="s">
        <v>463</v>
      </c>
      <c r="D118" s="39" t="s">
        <v>566</v>
      </c>
      <c r="E118" s="40"/>
      <c r="F118" s="26">
        <f>SUM(F119)</f>
        <v>100000</v>
      </c>
      <c r="G118" s="26">
        <f t="shared" si="37"/>
        <v>300000</v>
      </c>
      <c r="H118" s="26">
        <f t="shared" si="37"/>
        <v>12000</v>
      </c>
    </row>
    <row r="119" spans="1:8" ht="45" x14ac:dyDescent="0.25">
      <c r="A119" s="42" t="s">
        <v>70</v>
      </c>
      <c r="B119" s="39" t="s">
        <v>450</v>
      </c>
      <c r="C119" s="39" t="s">
        <v>463</v>
      </c>
      <c r="D119" s="39" t="s">
        <v>566</v>
      </c>
      <c r="E119" s="40">
        <v>400</v>
      </c>
      <c r="F119" s="26">
        <f>SUM(6000+94000)</f>
        <v>100000</v>
      </c>
      <c r="G119" s="26">
        <f>SUM(18000+282000)</f>
        <v>300000</v>
      </c>
      <c r="H119" s="26">
        <v>12000</v>
      </c>
    </row>
    <row r="120" spans="1:8" ht="45" x14ac:dyDescent="0.25">
      <c r="A120" s="42" t="s">
        <v>106</v>
      </c>
      <c r="B120" s="39" t="s">
        <v>450</v>
      </c>
      <c r="C120" s="39" t="s">
        <v>463</v>
      </c>
      <c r="D120" s="39" t="s">
        <v>107</v>
      </c>
      <c r="E120" s="40"/>
      <c r="F120" s="26">
        <f>SUM(F121+F126)</f>
        <v>11576.8</v>
      </c>
      <c r="G120" s="26">
        <f>SUM(G121+G126)</f>
        <v>10008.299999999999</v>
      </c>
      <c r="H120" s="26">
        <f>SUM(H121+H126)</f>
        <v>9655.5</v>
      </c>
    </row>
    <row r="121" spans="1:8" ht="45" x14ac:dyDescent="0.25">
      <c r="A121" s="42" t="s">
        <v>108</v>
      </c>
      <c r="B121" s="39" t="s">
        <v>450</v>
      </c>
      <c r="C121" s="39" t="s">
        <v>463</v>
      </c>
      <c r="D121" s="39" t="s">
        <v>567</v>
      </c>
      <c r="E121" s="40"/>
      <c r="F121" s="26">
        <f>SUM(F122+F124)</f>
        <v>11431.5</v>
      </c>
      <c r="G121" s="26">
        <f t="shared" ref="G121:H121" si="38">SUM(G122+G124)</f>
        <v>9863</v>
      </c>
      <c r="H121" s="26">
        <f t="shared" si="38"/>
        <v>9605.5</v>
      </c>
    </row>
    <row r="122" spans="1:8" ht="75" x14ac:dyDescent="0.25">
      <c r="A122" s="42" t="s">
        <v>109</v>
      </c>
      <c r="B122" s="39" t="s">
        <v>450</v>
      </c>
      <c r="C122" s="39" t="s">
        <v>463</v>
      </c>
      <c r="D122" s="39" t="s">
        <v>568</v>
      </c>
      <c r="E122" s="40"/>
      <c r="F122" s="26">
        <f>SUM(F123)</f>
        <v>1957.8</v>
      </c>
      <c r="G122" s="26">
        <f t="shared" ref="G122:H122" si="39">SUM(G123)</f>
        <v>389.3</v>
      </c>
      <c r="H122" s="26">
        <f t="shared" si="39"/>
        <v>131.80000000000001</v>
      </c>
    </row>
    <row r="123" spans="1:8" ht="45" x14ac:dyDescent="0.25">
      <c r="A123" s="24" t="s">
        <v>21</v>
      </c>
      <c r="B123" s="39" t="s">
        <v>450</v>
      </c>
      <c r="C123" s="39" t="s">
        <v>463</v>
      </c>
      <c r="D123" s="39" t="s">
        <v>568</v>
      </c>
      <c r="E123" s="40">
        <v>200</v>
      </c>
      <c r="F123" s="26">
        <v>1957.8</v>
      </c>
      <c r="G123" s="26">
        <v>389.3</v>
      </c>
      <c r="H123" s="26">
        <v>131.80000000000001</v>
      </c>
    </row>
    <row r="124" spans="1:8" ht="131.25" customHeight="1" x14ac:dyDescent="0.25">
      <c r="A124" s="43" t="s">
        <v>508</v>
      </c>
      <c r="B124" s="39" t="s">
        <v>450</v>
      </c>
      <c r="C124" s="39" t="s">
        <v>463</v>
      </c>
      <c r="D124" s="39" t="s">
        <v>569</v>
      </c>
      <c r="E124" s="40"/>
      <c r="F124" s="26">
        <f>SUM(F125)</f>
        <v>9473.7000000000007</v>
      </c>
      <c r="G124" s="26">
        <f t="shared" ref="G124:H124" si="40">SUM(G125)</f>
        <v>9473.7000000000007</v>
      </c>
      <c r="H124" s="26">
        <f t="shared" si="40"/>
        <v>9473.7000000000007</v>
      </c>
    </row>
    <row r="125" spans="1:8" x14ac:dyDescent="0.25">
      <c r="A125" s="50" t="s">
        <v>22</v>
      </c>
      <c r="B125" s="39" t="s">
        <v>450</v>
      </c>
      <c r="C125" s="39" t="s">
        <v>463</v>
      </c>
      <c r="D125" s="39" t="s">
        <v>569</v>
      </c>
      <c r="E125" s="40">
        <v>800</v>
      </c>
      <c r="F125" s="26">
        <v>9473.7000000000007</v>
      </c>
      <c r="G125" s="26">
        <v>9473.7000000000007</v>
      </c>
      <c r="H125" s="26">
        <v>9473.7000000000007</v>
      </c>
    </row>
    <row r="126" spans="1:8" ht="45" x14ac:dyDescent="0.25">
      <c r="A126" s="48" t="s">
        <v>110</v>
      </c>
      <c r="B126" s="47" t="s">
        <v>450</v>
      </c>
      <c r="C126" s="47" t="s">
        <v>463</v>
      </c>
      <c r="D126" s="47" t="s">
        <v>570</v>
      </c>
      <c r="E126" s="10"/>
      <c r="F126" s="26">
        <f>SUM(F127)</f>
        <v>145.30000000000001</v>
      </c>
      <c r="G126" s="26">
        <f t="shared" ref="G126:H127" si="41">SUM(G127)</f>
        <v>145.30000000000001</v>
      </c>
      <c r="H126" s="26">
        <f t="shared" si="41"/>
        <v>50</v>
      </c>
    </row>
    <row r="127" spans="1:8" ht="45" x14ac:dyDescent="0.25">
      <c r="A127" s="48" t="s">
        <v>111</v>
      </c>
      <c r="B127" s="47" t="s">
        <v>450</v>
      </c>
      <c r="C127" s="47" t="s">
        <v>463</v>
      </c>
      <c r="D127" s="47" t="s">
        <v>571</v>
      </c>
      <c r="E127" s="10"/>
      <c r="F127" s="26">
        <f>SUM(F128)</f>
        <v>145.30000000000001</v>
      </c>
      <c r="G127" s="26">
        <f t="shared" si="41"/>
        <v>145.30000000000001</v>
      </c>
      <c r="H127" s="26">
        <f t="shared" si="41"/>
        <v>50</v>
      </c>
    </row>
    <row r="128" spans="1:8" ht="45" x14ac:dyDescent="0.25">
      <c r="A128" s="48" t="s">
        <v>79</v>
      </c>
      <c r="B128" s="47" t="s">
        <v>450</v>
      </c>
      <c r="C128" s="47" t="s">
        <v>463</v>
      </c>
      <c r="D128" s="47" t="s">
        <v>571</v>
      </c>
      <c r="E128" s="10">
        <v>600</v>
      </c>
      <c r="F128" s="26">
        <v>145.30000000000001</v>
      </c>
      <c r="G128" s="26">
        <v>145.30000000000001</v>
      </c>
      <c r="H128" s="26">
        <v>50</v>
      </c>
    </row>
    <row r="129" spans="1:8" ht="75" x14ac:dyDescent="0.25">
      <c r="A129" s="38" t="s">
        <v>573</v>
      </c>
      <c r="B129" s="39" t="s">
        <v>450</v>
      </c>
      <c r="C129" s="39" t="s">
        <v>463</v>
      </c>
      <c r="D129" s="39" t="s">
        <v>112</v>
      </c>
      <c r="E129" s="40"/>
      <c r="F129" s="26">
        <f>SUM(F130+F133)</f>
        <v>28050.600000000002</v>
      </c>
      <c r="G129" s="26">
        <f t="shared" ref="G129:H129" si="42">SUM(G130+G133)</f>
        <v>23957.500000000004</v>
      </c>
      <c r="H129" s="26">
        <f t="shared" si="42"/>
        <v>667</v>
      </c>
    </row>
    <row r="130" spans="1:8" ht="45" x14ac:dyDescent="0.25">
      <c r="A130" s="38" t="s">
        <v>113</v>
      </c>
      <c r="B130" s="39" t="s">
        <v>450</v>
      </c>
      <c r="C130" s="39" t="s">
        <v>463</v>
      </c>
      <c r="D130" s="39" t="s">
        <v>114</v>
      </c>
      <c r="E130" s="40"/>
      <c r="F130" s="26">
        <f>SUM(F131)</f>
        <v>804.4</v>
      </c>
      <c r="G130" s="26">
        <f t="shared" ref="G130:H130" si="43">SUM(G131)</f>
        <v>484.4</v>
      </c>
      <c r="H130" s="26">
        <f t="shared" si="43"/>
        <v>296.2</v>
      </c>
    </row>
    <row r="131" spans="1:8" ht="60" x14ac:dyDescent="0.25">
      <c r="A131" s="38" t="s">
        <v>115</v>
      </c>
      <c r="B131" s="39" t="s">
        <v>450</v>
      </c>
      <c r="C131" s="39" t="s">
        <v>463</v>
      </c>
      <c r="D131" s="39" t="s">
        <v>116</v>
      </c>
      <c r="E131" s="40"/>
      <c r="F131" s="26">
        <f>SUM(F132)</f>
        <v>804.4</v>
      </c>
      <c r="G131" s="26">
        <f t="shared" ref="G131:H131" si="44">SUM(G132)</f>
        <v>484.4</v>
      </c>
      <c r="H131" s="26">
        <f t="shared" si="44"/>
        <v>296.2</v>
      </c>
    </row>
    <row r="132" spans="1:8" ht="45" x14ac:dyDescent="0.25">
      <c r="A132" s="24" t="s">
        <v>21</v>
      </c>
      <c r="B132" s="39" t="s">
        <v>450</v>
      </c>
      <c r="C132" s="39" t="s">
        <v>463</v>
      </c>
      <c r="D132" s="39" t="s">
        <v>116</v>
      </c>
      <c r="E132" s="40">
        <v>200</v>
      </c>
      <c r="F132" s="26">
        <v>804.4</v>
      </c>
      <c r="G132" s="26">
        <v>484.4</v>
      </c>
      <c r="H132" s="26">
        <v>296.2</v>
      </c>
    </row>
    <row r="133" spans="1:8" ht="45" x14ac:dyDescent="0.25">
      <c r="A133" s="42" t="s">
        <v>117</v>
      </c>
      <c r="B133" s="39" t="s">
        <v>450</v>
      </c>
      <c r="C133" s="39" t="s">
        <v>463</v>
      </c>
      <c r="D133" s="39" t="s">
        <v>118</v>
      </c>
      <c r="E133" s="40"/>
      <c r="F133" s="26">
        <f>SUM(F134+F136+F138)</f>
        <v>27246.2</v>
      </c>
      <c r="G133" s="26">
        <f t="shared" ref="G133:H133" si="45">SUM(G134+G136+G138)</f>
        <v>23473.100000000002</v>
      </c>
      <c r="H133" s="26">
        <f t="shared" si="45"/>
        <v>370.8</v>
      </c>
    </row>
    <row r="134" spans="1:8" ht="75" x14ac:dyDescent="0.25">
      <c r="A134" s="42" t="s">
        <v>119</v>
      </c>
      <c r="B134" s="39" t="s">
        <v>450</v>
      </c>
      <c r="C134" s="39" t="s">
        <v>463</v>
      </c>
      <c r="D134" s="39" t="s">
        <v>120</v>
      </c>
      <c r="E134" s="40"/>
      <c r="F134" s="26">
        <f>SUM(F135)</f>
        <v>115.7</v>
      </c>
      <c r="G134" s="26">
        <f t="shared" ref="G134:H134" si="46">SUM(G135)</f>
        <v>115.7</v>
      </c>
      <c r="H134" s="26">
        <f t="shared" si="46"/>
        <v>70.8</v>
      </c>
    </row>
    <row r="135" spans="1:8" ht="45" x14ac:dyDescent="0.25">
      <c r="A135" s="24" t="s">
        <v>21</v>
      </c>
      <c r="B135" s="39" t="s">
        <v>450</v>
      </c>
      <c r="C135" s="39" t="s">
        <v>463</v>
      </c>
      <c r="D135" s="39" t="s">
        <v>120</v>
      </c>
      <c r="E135" s="40">
        <v>200</v>
      </c>
      <c r="F135" s="26">
        <v>115.7</v>
      </c>
      <c r="G135" s="26">
        <v>115.7</v>
      </c>
      <c r="H135" s="26">
        <v>70.8</v>
      </c>
    </row>
    <row r="136" spans="1:8" ht="90" x14ac:dyDescent="0.25">
      <c r="A136" s="42" t="s">
        <v>121</v>
      </c>
      <c r="B136" s="39" t="s">
        <v>450</v>
      </c>
      <c r="C136" s="39" t="s">
        <v>463</v>
      </c>
      <c r="D136" s="39" t="s">
        <v>122</v>
      </c>
      <c r="E136" s="40"/>
      <c r="F136" s="26">
        <f>SUM(F137)</f>
        <v>12862.6</v>
      </c>
      <c r="G136" s="26">
        <f t="shared" ref="G136:H136" si="47">SUM(G137)</f>
        <v>23357.4</v>
      </c>
      <c r="H136" s="26">
        <f t="shared" si="47"/>
        <v>300</v>
      </c>
    </row>
    <row r="137" spans="1:8" ht="45" x14ac:dyDescent="0.25">
      <c r="A137" s="24" t="s">
        <v>21</v>
      </c>
      <c r="B137" s="39" t="s">
        <v>450</v>
      </c>
      <c r="C137" s="39" t="s">
        <v>463</v>
      </c>
      <c r="D137" s="39" t="s">
        <v>122</v>
      </c>
      <c r="E137" s="40">
        <v>200</v>
      </c>
      <c r="F137" s="26">
        <v>12862.6</v>
      </c>
      <c r="G137" s="26">
        <v>23357.4</v>
      </c>
      <c r="H137" s="26">
        <v>300</v>
      </c>
    </row>
    <row r="138" spans="1:8" ht="30" x14ac:dyDescent="0.25">
      <c r="A138" s="24" t="s">
        <v>123</v>
      </c>
      <c r="B138" s="39" t="s">
        <v>450</v>
      </c>
      <c r="C138" s="39" t="s">
        <v>463</v>
      </c>
      <c r="D138" s="39" t="s">
        <v>124</v>
      </c>
      <c r="E138" s="40"/>
      <c r="F138" s="26">
        <f>SUM(F139)</f>
        <v>14267.9</v>
      </c>
      <c r="G138" s="26">
        <f t="shared" ref="G138:H138" si="48">SUM(G139)</f>
        <v>0</v>
      </c>
      <c r="H138" s="26">
        <f t="shared" si="48"/>
        <v>0</v>
      </c>
    </row>
    <row r="139" spans="1:8" ht="45" x14ac:dyDescent="0.25">
      <c r="A139" s="24" t="s">
        <v>21</v>
      </c>
      <c r="B139" s="39" t="s">
        <v>450</v>
      </c>
      <c r="C139" s="39" t="s">
        <v>463</v>
      </c>
      <c r="D139" s="39" t="s">
        <v>124</v>
      </c>
      <c r="E139" s="40">
        <v>200</v>
      </c>
      <c r="F139" s="26">
        <v>14267.9</v>
      </c>
      <c r="G139" s="26">
        <v>0</v>
      </c>
      <c r="H139" s="26">
        <v>0</v>
      </c>
    </row>
    <row r="140" spans="1:8" x14ac:dyDescent="0.25">
      <c r="A140" s="38" t="s">
        <v>125</v>
      </c>
      <c r="B140" s="39" t="s">
        <v>450</v>
      </c>
      <c r="C140" s="39" t="s">
        <v>464</v>
      </c>
      <c r="D140" s="39"/>
      <c r="E140" s="40"/>
      <c r="F140" s="26">
        <f>SUM(F141+F147+F169+F174)</f>
        <v>182596</v>
      </c>
      <c r="G140" s="26">
        <f>SUM(G141+G147+G169+G174)</f>
        <v>164167.79999999999</v>
      </c>
      <c r="H140" s="26">
        <f>SUM(H141+H147+H169+H174)</f>
        <v>278097.3</v>
      </c>
    </row>
    <row r="141" spans="1:8" x14ac:dyDescent="0.25">
      <c r="A141" s="38" t="s">
        <v>126</v>
      </c>
      <c r="B141" s="39" t="s">
        <v>450</v>
      </c>
      <c r="C141" s="39" t="s">
        <v>465</v>
      </c>
      <c r="D141" s="39"/>
      <c r="E141" s="40"/>
      <c r="F141" s="26">
        <f>SUM(F142)</f>
        <v>1513.4</v>
      </c>
      <c r="G141" s="26">
        <f t="shared" ref="G141:H145" si="49">SUM(G142)</f>
        <v>1513.4</v>
      </c>
      <c r="H141" s="26">
        <f t="shared" si="49"/>
        <v>925.5</v>
      </c>
    </row>
    <row r="142" spans="1:8" ht="99.75" customHeight="1" x14ac:dyDescent="0.25">
      <c r="A142" s="38" t="s">
        <v>559</v>
      </c>
      <c r="B142" s="39" t="s">
        <v>450</v>
      </c>
      <c r="C142" s="39" t="s">
        <v>465</v>
      </c>
      <c r="D142" s="39" t="s">
        <v>127</v>
      </c>
      <c r="E142" s="40"/>
      <c r="F142" s="26">
        <f>SUM(F143)</f>
        <v>1513.4</v>
      </c>
      <c r="G142" s="26">
        <f t="shared" si="49"/>
        <v>1513.4</v>
      </c>
      <c r="H142" s="26">
        <f t="shared" si="49"/>
        <v>925.5</v>
      </c>
    </row>
    <row r="143" spans="1:8" ht="30" x14ac:dyDescent="0.25">
      <c r="A143" s="42" t="s">
        <v>128</v>
      </c>
      <c r="B143" s="39" t="s">
        <v>450</v>
      </c>
      <c r="C143" s="39" t="s">
        <v>465</v>
      </c>
      <c r="D143" s="39" t="s">
        <v>129</v>
      </c>
      <c r="E143" s="40"/>
      <c r="F143" s="26">
        <f>SUM(F144)</f>
        <v>1513.4</v>
      </c>
      <c r="G143" s="26">
        <f t="shared" si="49"/>
        <v>1513.4</v>
      </c>
      <c r="H143" s="26">
        <f t="shared" si="49"/>
        <v>925.5</v>
      </c>
    </row>
    <row r="144" spans="1:8" ht="60" x14ac:dyDescent="0.25">
      <c r="A144" s="42" t="s">
        <v>130</v>
      </c>
      <c r="B144" s="39" t="s">
        <v>450</v>
      </c>
      <c r="C144" s="39" t="s">
        <v>465</v>
      </c>
      <c r="D144" s="39" t="s">
        <v>131</v>
      </c>
      <c r="E144" s="40"/>
      <c r="F144" s="26">
        <f>SUM(F145)</f>
        <v>1513.4</v>
      </c>
      <c r="G144" s="26">
        <f t="shared" si="49"/>
        <v>1513.4</v>
      </c>
      <c r="H144" s="26">
        <f t="shared" si="49"/>
        <v>925.5</v>
      </c>
    </row>
    <row r="145" spans="1:8" ht="30" x14ac:dyDescent="0.25">
      <c r="A145" s="42" t="s">
        <v>132</v>
      </c>
      <c r="B145" s="39" t="s">
        <v>450</v>
      </c>
      <c r="C145" s="39" t="s">
        <v>465</v>
      </c>
      <c r="D145" s="39" t="s">
        <v>133</v>
      </c>
      <c r="E145" s="40"/>
      <c r="F145" s="26">
        <f>SUM(F146)</f>
        <v>1513.4</v>
      </c>
      <c r="G145" s="26">
        <f t="shared" si="49"/>
        <v>1513.4</v>
      </c>
      <c r="H145" s="26">
        <f t="shared" si="49"/>
        <v>925.5</v>
      </c>
    </row>
    <row r="146" spans="1:8" ht="45" x14ac:dyDescent="0.25">
      <c r="A146" s="24" t="s">
        <v>21</v>
      </c>
      <c r="B146" s="39" t="s">
        <v>450</v>
      </c>
      <c r="C146" s="39" t="s">
        <v>465</v>
      </c>
      <c r="D146" s="39" t="s">
        <v>133</v>
      </c>
      <c r="E146" s="40">
        <v>200</v>
      </c>
      <c r="F146" s="26">
        <v>1513.4</v>
      </c>
      <c r="G146" s="26">
        <v>1513.4</v>
      </c>
      <c r="H146" s="26">
        <v>925.5</v>
      </c>
    </row>
    <row r="147" spans="1:8" x14ac:dyDescent="0.25">
      <c r="A147" s="38" t="s">
        <v>134</v>
      </c>
      <c r="B147" s="39" t="s">
        <v>450</v>
      </c>
      <c r="C147" s="39" t="s">
        <v>466</v>
      </c>
      <c r="D147" s="39"/>
      <c r="E147" s="40"/>
      <c r="F147" s="26">
        <f>SUM(F148)</f>
        <v>109800.1</v>
      </c>
      <c r="G147" s="26">
        <f t="shared" ref="G147:H147" si="50">SUM(G148)</f>
        <v>90679.5</v>
      </c>
      <c r="H147" s="26">
        <f t="shared" si="50"/>
        <v>204206.19999999998</v>
      </c>
    </row>
    <row r="148" spans="1:8" ht="90.75" customHeight="1" x14ac:dyDescent="0.25">
      <c r="A148" s="41" t="s">
        <v>560</v>
      </c>
      <c r="B148" s="39" t="s">
        <v>450</v>
      </c>
      <c r="C148" s="39" t="s">
        <v>466</v>
      </c>
      <c r="D148" s="39" t="s">
        <v>127</v>
      </c>
      <c r="E148" s="40"/>
      <c r="F148" s="26">
        <f>SUM(F149)</f>
        <v>109800.1</v>
      </c>
      <c r="G148" s="26">
        <f t="shared" ref="G148:H149" si="51">SUM(G149)</f>
        <v>90679.5</v>
      </c>
      <c r="H148" s="26">
        <f t="shared" si="51"/>
        <v>204206.19999999998</v>
      </c>
    </row>
    <row r="149" spans="1:8" ht="60" x14ac:dyDescent="0.25">
      <c r="A149" s="41" t="s">
        <v>135</v>
      </c>
      <c r="B149" s="39" t="s">
        <v>450</v>
      </c>
      <c r="C149" s="39" t="s">
        <v>466</v>
      </c>
      <c r="D149" s="39" t="s">
        <v>136</v>
      </c>
      <c r="E149" s="40"/>
      <c r="F149" s="26">
        <f>SUM(F150)</f>
        <v>109800.1</v>
      </c>
      <c r="G149" s="26">
        <f t="shared" si="51"/>
        <v>90679.5</v>
      </c>
      <c r="H149" s="26">
        <f t="shared" si="51"/>
        <v>204206.19999999998</v>
      </c>
    </row>
    <row r="150" spans="1:8" ht="46.5" customHeight="1" x14ac:dyDescent="0.25">
      <c r="A150" s="41" t="s">
        <v>137</v>
      </c>
      <c r="B150" s="39" t="s">
        <v>450</v>
      </c>
      <c r="C150" s="39" t="s">
        <v>466</v>
      </c>
      <c r="D150" s="39" t="s">
        <v>138</v>
      </c>
      <c r="E150" s="40"/>
      <c r="F150" s="26">
        <f>SUM(F151+F153+F155+F157+F159+F161+F163+F165+F167)</f>
        <v>109800.1</v>
      </c>
      <c r="G150" s="26">
        <f t="shared" ref="G150:H150" si="52">SUM(G151+G153+G155+G157+G159+G161+G163+G165+G167)</f>
        <v>90679.5</v>
      </c>
      <c r="H150" s="26">
        <f t="shared" si="52"/>
        <v>204206.19999999998</v>
      </c>
    </row>
    <row r="151" spans="1:8" ht="121.9" customHeight="1" x14ac:dyDescent="0.25">
      <c r="A151" s="78" t="s">
        <v>525</v>
      </c>
      <c r="B151" s="47" t="s">
        <v>450</v>
      </c>
      <c r="C151" s="47" t="s">
        <v>466</v>
      </c>
      <c r="D151" s="47" t="s">
        <v>526</v>
      </c>
      <c r="E151" s="40"/>
      <c r="F151" s="26">
        <f>SUM(F152)</f>
        <v>10000</v>
      </c>
      <c r="G151" s="26">
        <f t="shared" ref="G151:H151" si="53">SUM(G152)</f>
        <v>10000</v>
      </c>
      <c r="H151" s="26">
        <f t="shared" si="53"/>
        <v>10000</v>
      </c>
    </row>
    <row r="152" spans="1:8" ht="45" x14ac:dyDescent="0.25">
      <c r="A152" s="24" t="s">
        <v>21</v>
      </c>
      <c r="B152" s="47" t="s">
        <v>450</v>
      </c>
      <c r="C152" s="47" t="s">
        <v>466</v>
      </c>
      <c r="D152" s="47" t="s">
        <v>526</v>
      </c>
      <c r="E152" s="40">
        <v>200</v>
      </c>
      <c r="F152" s="26">
        <v>10000</v>
      </c>
      <c r="G152" s="26">
        <v>10000</v>
      </c>
      <c r="H152" s="26">
        <v>10000</v>
      </c>
    </row>
    <row r="153" spans="1:8" ht="30" x14ac:dyDescent="0.25">
      <c r="A153" s="41" t="s">
        <v>139</v>
      </c>
      <c r="B153" s="39" t="s">
        <v>450</v>
      </c>
      <c r="C153" s="39" t="s">
        <v>466</v>
      </c>
      <c r="D153" s="39" t="s">
        <v>140</v>
      </c>
      <c r="E153" s="40"/>
      <c r="F153" s="26">
        <f>SUM(F154)</f>
        <v>13000</v>
      </c>
      <c r="G153" s="26">
        <f t="shared" ref="G153:H153" si="54">SUM(G154)</f>
        <v>0</v>
      </c>
      <c r="H153" s="26">
        <f t="shared" si="54"/>
        <v>0</v>
      </c>
    </row>
    <row r="154" spans="1:8" ht="45" x14ac:dyDescent="0.25">
      <c r="A154" s="42" t="s">
        <v>70</v>
      </c>
      <c r="B154" s="39" t="s">
        <v>450</v>
      </c>
      <c r="C154" s="39" t="s">
        <v>466</v>
      </c>
      <c r="D154" s="39" t="s">
        <v>140</v>
      </c>
      <c r="E154" s="40">
        <v>400</v>
      </c>
      <c r="F154" s="26">
        <v>13000</v>
      </c>
      <c r="G154" s="26">
        <v>0</v>
      </c>
      <c r="H154" s="26">
        <v>0</v>
      </c>
    </row>
    <row r="155" spans="1:8" ht="30" x14ac:dyDescent="0.25">
      <c r="A155" s="52" t="s">
        <v>141</v>
      </c>
      <c r="B155" s="47" t="s">
        <v>450</v>
      </c>
      <c r="C155" s="47" t="s">
        <v>466</v>
      </c>
      <c r="D155" s="47" t="s">
        <v>142</v>
      </c>
      <c r="E155" s="10"/>
      <c r="F155" s="26">
        <f>SUM(F156)</f>
        <v>10000</v>
      </c>
      <c r="G155" s="26">
        <f t="shared" ref="G155:H155" si="55">SUM(G156)</f>
        <v>20000</v>
      </c>
      <c r="H155" s="26">
        <f t="shared" si="55"/>
        <v>29860</v>
      </c>
    </row>
    <row r="156" spans="1:8" ht="45" x14ac:dyDescent="0.25">
      <c r="A156" s="52" t="s">
        <v>70</v>
      </c>
      <c r="B156" s="47" t="s">
        <v>450</v>
      </c>
      <c r="C156" s="47" t="s">
        <v>466</v>
      </c>
      <c r="D156" s="47" t="s">
        <v>142</v>
      </c>
      <c r="E156" s="10">
        <v>400</v>
      </c>
      <c r="F156" s="26">
        <v>10000</v>
      </c>
      <c r="G156" s="26">
        <v>20000</v>
      </c>
      <c r="H156" s="26">
        <v>29860</v>
      </c>
    </row>
    <row r="157" spans="1:8" ht="30" x14ac:dyDescent="0.25">
      <c r="A157" s="53" t="s">
        <v>143</v>
      </c>
      <c r="B157" s="47" t="s">
        <v>450</v>
      </c>
      <c r="C157" s="47" t="s">
        <v>466</v>
      </c>
      <c r="D157" s="47" t="s">
        <v>144</v>
      </c>
      <c r="E157" s="10"/>
      <c r="F157" s="26">
        <f>SUM(F158)</f>
        <v>4243</v>
      </c>
      <c r="G157" s="26">
        <f t="shared" ref="G157:H157" si="56">SUM(G158)</f>
        <v>10000</v>
      </c>
      <c r="H157" s="26">
        <f t="shared" si="56"/>
        <v>35000</v>
      </c>
    </row>
    <row r="158" spans="1:8" ht="45" x14ac:dyDescent="0.25">
      <c r="A158" s="52" t="s">
        <v>70</v>
      </c>
      <c r="B158" s="47" t="s">
        <v>450</v>
      </c>
      <c r="C158" s="47" t="s">
        <v>466</v>
      </c>
      <c r="D158" s="47" t="s">
        <v>144</v>
      </c>
      <c r="E158" s="10">
        <v>400</v>
      </c>
      <c r="F158" s="26">
        <v>4243</v>
      </c>
      <c r="G158" s="26">
        <v>10000</v>
      </c>
      <c r="H158" s="26">
        <v>35000</v>
      </c>
    </row>
    <row r="159" spans="1:8" ht="60" x14ac:dyDescent="0.25">
      <c r="A159" s="52" t="s">
        <v>145</v>
      </c>
      <c r="B159" s="47" t="s">
        <v>450</v>
      </c>
      <c r="C159" s="47" t="s">
        <v>466</v>
      </c>
      <c r="D159" s="47" t="s">
        <v>146</v>
      </c>
      <c r="E159" s="10"/>
      <c r="F159" s="26">
        <f>SUM(F160)</f>
        <v>2800</v>
      </c>
      <c r="G159" s="26">
        <f t="shared" ref="G159:H159" si="57">SUM(G160)</f>
        <v>3400</v>
      </c>
      <c r="H159" s="26">
        <f t="shared" si="57"/>
        <v>15000</v>
      </c>
    </row>
    <row r="160" spans="1:8" ht="45" x14ac:dyDescent="0.25">
      <c r="A160" s="52" t="s">
        <v>70</v>
      </c>
      <c r="B160" s="47" t="s">
        <v>450</v>
      </c>
      <c r="C160" s="47" t="s">
        <v>466</v>
      </c>
      <c r="D160" s="47" t="s">
        <v>146</v>
      </c>
      <c r="E160" s="10">
        <v>400</v>
      </c>
      <c r="F160" s="26">
        <v>2800</v>
      </c>
      <c r="G160" s="26">
        <v>3400</v>
      </c>
      <c r="H160" s="26">
        <v>15000</v>
      </c>
    </row>
    <row r="161" spans="1:8" ht="30" x14ac:dyDescent="0.25">
      <c r="A161" s="52" t="s">
        <v>147</v>
      </c>
      <c r="B161" s="47" t="s">
        <v>450</v>
      </c>
      <c r="C161" s="47" t="s">
        <v>466</v>
      </c>
      <c r="D161" s="47" t="s">
        <v>148</v>
      </c>
      <c r="E161" s="10"/>
      <c r="F161" s="26">
        <f>SUM(F162)</f>
        <v>2000</v>
      </c>
      <c r="G161" s="26">
        <f t="shared" ref="G161:H161" si="58">SUM(G162)</f>
        <v>0</v>
      </c>
      <c r="H161" s="26">
        <f t="shared" si="58"/>
        <v>0</v>
      </c>
    </row>
    <row r="162" spans="1:8" ht="45" x14ac:dyDescent="0.25">
      <c r="A162" s="24" t="s">
        <v>21</v>
      </c>
      <c r="B162" s="47" t="s">
        <v>450</v>
      </c>
      <c r="C162" s="47" t="s">
        <v>466</v>
      </c>
      <c r="D162" s="47" t="s">
        <v>148</v>
      </c>
      <c r="E162" s="10">
        <v>200</v>
      </c>
      <c r="F162" s="26">
        <v>2000</v>
      </c>
      <c r="G162" s="26">
        <v>0</v>
      </c>
      <c r="H162" s="26">
        <v>0</v>
      </c>
    </row>
    <row r="163" spans="1:8" ht="55.9" customHeight="1" x14ac:dyDescent="0.25">
      <c r="A163" s="52" t="s">
        <v>519</v>
      </c>
      <c r="B163" s="47" t="s">
        <v>450</v>
      </c>
      <c r="C163" s="47" t="s">
        <v>466</v>
      </c>
      <c r="D163" s="47" t="s">
        <v>520</v>
      </c>
      <c r="E163" s="10"/>
      <c r="F163" s="26">
        <f>SUM(F164)</f>
        <v>1179</v>
      </c>
      <c r="G163" s="26">
        <f t="shared" ref="G163:H163" si="59">SUM(G164)</f>
        <v>12000</v>
      </c>
      <c r="H163" s="26">
        <f t="shared" si="59"/>
        <v>0</v>
      </c>
    </row>
    <row r="164" spans="1:8" ht="45" x14ac:dyDescent="0.25">
      <c r="A164" s="24" t="s">
        <v>21</v>
      </c>
      <c r="B164" s="47" t="s">
        <v>450</v>
      </c>
      <c r="C164" s="47" t="s">
        <v>466</v>
      </c>
      <c r="D164" s="47" t="s">
        <v>520</v>
      </c>
      <c r="E164" s="10">
        <v>200</v>
      </c>
      <c r="F164" s="26">
        <v>1179</v>
      </c>
      <c r="G164" s="26">
        <v>12000</v>
      </c>
      <c r="H164" s="26">
        <v>0</v>
      </c>
    </row>
    <row r="165" spans="1:8" ht="70.5" customHeight="1" x14ac:dyDescent="0.25">
      <c r="A165" s="52" t="s">
        <v>521</v>
      </c>
      <c r="B165" s="47" t="s">
        <v>450</v>
      </c>
      <c r="C165" s="47" t="s">
        <v>466</v>
      </c>
      <c r="D165" s="47" t="s">
        <v>522</v>
      </c>
      <c r="E165" s="10"/>
      <c r="F165" s="26">
        <f>SUM(F166)</f>
        <v>58078.1</v>
      </c>
      <c r="G165" s="26">
        <f t="shared" ref="G165:H165" si="60">SUM(G166)</f>
        <v>35279.5</v>
      </c>
      <c r="H165" s="26">
        <f t="shared" si="60"/>
        <v>113996.8</v>
      </c>
    </row>
    <row r="166" spans="1:8" ht="45" x14ac:dyDescent="0.25">
      <c r="A166" s="24" t="s">
        <v>21</v>
      </c>
      <c r="B166" s="47" t="s">
        <v>450</v>
      </c>
      <c r="C166" s="47" t="s">
        <v>466</v>
      </c>
      <c r="D166" s="47" t="s">
        <v>522</v>
      </c>
      <c r="E166" s="10">
        <v>200</v>
      </c>
      <c r="F166" s="26">
        <v>58078.1</v>
      </c>
      <c r="G166" s="26">
        <v>35279.5</v>
      </c>
      <c r="H166" s="26">
        <v>113996.8</v>
      </c>
    </row>
    <row r="167" spans="1:8" ht="45" x14ac:dyDescent="0.25">
      <c r="A167" s="52" t="s">
        <v>535</v>
      </c>
      <c r="B167" s="47" t="s">
        <v>450</v>
      </c>
      <c r="C167" s="47" t="s">
        <v>466</v>
      </c>
      <c r="D167" s="47" t="s">
        <v>523</v>
      </c>
      <c r="E167" s="10"/>
      <c r="F167" s="26">
        <f>SUM(F168)</f>
        <v>8500</v>
      </c>
      <c r="G167" s="26">
        <f t="shared" ref="G167:H167" si="61">SUM(G168)</f>
        <v>0</v>
      </c>
      <c r="H167" s="26">
        <f t="shared" si="61"/>
        <v>349.4</v>
      </c>
    </row>
    <row r="168" spans="1:8" ht="45" x14ac:dyDescent="0.25">
      <c r="A168" s="52" t="s">
        <v>70</v>
      </c>
      <c r="B168" s="47" t="s">
        <v>450</v>
      </c>
      <c r="C168" s="47" t="s">
        <v>466</v>
      </c>
      <c r="D168" s="47" t="s">
        <v>523</v>
      </c>
      <c r="E168" s="10">
        <v>400</v>
      </c>
      <c r="F168" s="26">
        <v>8500</v>
      </c>
      <c r="G168" s="26">
        <v>0</v>
      </c>
      <c r="H168" s="26">
        <v>349.4</v>
      </c>
    </row>
    <row r="169" spans="1:8" x14ac:dyDescent="0.25">
      <c r="A169" s="38" t="s">
        <v>149</v>
      </c>
      <c r="B169" s="39" t="s">
        <v>450</v>
      </c>
      <c r="C169" s="39" t="s">
        <v>467</v>
      </c>
      <c r="D169" s="39"/>
      <c r="E169" s="40"/>
      <c r="F169" s="26">
        <f>SUM(F170)</f>
        <v>4784.5</v>
      </c>
      <c r="G169" s="26">
        <f t="shared" ref="G169:H169" si="62">SUM(G170)</f>
        <v>4784.5</v>
      </c>
      <c r="H169" s="26">
        <f t="shared" si="62"/>
        <v>4784.5</v>
      </c>
    </row>
    <row r="170" spans="1:8" ht="60" x14ac:dyDescent="0.25">
      <c r="A170" s="24" t="s">
        <v>156</v>
      </c>
      <c r="B170" s="39" t="s">
        <v>450</v>
      </c>
      <c r="C170" s="39" t="s">
        <v>467</v>
      </c>
      <c r="D170" s="39" t="s">
        <v>157</v>
      </c>
      <c r="E170" s="40"/>
      <c r="F170" s="26">
        <f>SUM(F171)</f>
        <v>4784.5</v>
      </c>
      <c r="G170" s="26">
        <f t="shared" ref="G170:H172" si="63">SUM(G171)</f>
        <v>4784.5</v>
      </c>
      <c r="H170" s="26">
        <f t="shared" si="63"/>
        <v>4784.5</v>
      </c>
    </row>
    <row r="171" spans="1:8" ht="45" x14ac:dyDescent="0.25">
      <c r="A171" s="24" t="s">
        <v>158</v>
      </c>
      <c r="B171" s="39" t="s">
        <v>450</v>
      </c>
      <c r="C171" s="39" t="s">
        <v>467</v>
      </c>
      <c r="D171" s="39" t="s">
        <v>159</v>
      </c>
      <c r="E171" s="40"/>
      <c r="F171" s="26">
        <f>SUM(F172)</f>
        <v>4784.5</v>
      </c>
      <c r="G171" s="26">
        <f t="shared" si="63"/>
        <v>4784.5</v>
      </c>
      <c r="H171" s="26">
        <f t="shared" si="63"/>
        <v>4784.5</v>
      </c>
    </row>
    <row r="172" spans="1:8" ht="45" x14ac:dyDescent="0.25">
      <c r="A172" s="24" t="s">
        <v>160</v>
      </c>
      <c r="B172" s="39" t="s">
        <v>450</v>
      </c>
      <c r="C172" s="39" t="s">
        <v>467</v>
      </c>
      <c r="D172" s="39" t="s">
        <v>161</v>
      </c>
      <c r="E172" s="40"/>
      <c r="F172" s="26">
        <f>SUM(F173)</f>
        <v>4784.5</v>
      </c>
      <c r="G172" s="26">
        <f t="shared" si="63"/>
        <v>4784.5</v>
      </c>
      <c r="H172" s="26">
        <f t="shared" si="63"/>
        <v>4784.5</v>
      </c>
    </row>
    <row r="173" spans="1:8" ht="45" x14ac:dyDescent="0.25">
      <c r="A173" s="24" t="s">
        <v>21</v>
      </c>
      <c r="B173" s="39" t="s">
        <v>450</v>
      </c>
      <c r="C173" s="39" t="s">
        <v>467</v>
      </c>
      <c r="D173" s="39" t="s">
        <v>161</v>
      </c>
      <c r="E173" s="40">
        <v>200</v>
      </c>
      <c r="F173" s="26">
        <v>4784.5</v>
      </c>
      <c r="G173" s="26">
        <v>4784.5</v>
      </c>
      <c r="H173" s="26">
        <v>4784.5</v>
      </c>
    </row>
    <row r="174" spans="1:8" ht="30" x14ac:dyDescent="0.25">
      <c r="A174" s="38" t="s">
        <v>162</v>
      </c>
      <c r="B174" s="39" t="s">
        <v>450</v>
      </c>
      <c r="C174" s="39" t="s">
        <v>468</v>
      </c>
      <c r="D174" s="39"/>
      <c r="E174" s="40"/>
      <c r="F174" s="26">
        <f>SUM(F175)</f>
        <v>66498</v>
      </c>
      <c r="G174" s="26">
        <f t="shared" ref="G174:H176" si="64">SUM(G175)</f>
        <v>67190.399999999994</v>
      </c>
      <c r="H174" s="26">
        <f t="shared" si="64"/>
        <v>68181.100000000006</v>
      </c>
    </row>
    <row r="175" spans="1:8" ht="75" x14ac:dyDescent="0.25">
      <c r="A175" s="38" t="s">
        <v>561</v>
      </c>
      <c r="B175" s="39" t="s">
        <v>450</v>
      </c>
      <c r="C175" s="39" t="s">
        <v>468</v>
      </c>
      <c r="D175" s="39" t="s">
        <v>112</v>
      </c>
      <c r="E175" s="40"/>
      <c r="F175" s="26">
        <f>SUM(F176)</f>
        <v>66498</v>
      </c>
      <c r="G175" s="26">
        <f t="shared" si="64"/>
        <v>67190.399999999994</v>
      </c>
      <c r="H175" s="26">
        <f t="shared" si="64"/>
        <v>68181.100000000006</v>
      </c>
    </row>
    <row r="176" spans="1:8" ht="75" x14ac:dyDescent="0.25">
      <c r="A176" s="38" t="s">
        <v>163</v>
      </c>
      <c r="B176" s="39" t="s">
        <v>450</v>
      </c>
      <c r="C176" s="39" t="s">
        <v>468</v>
      </c>
      <c r="D176" s="39" t="s">
        <v>164</v>
      </c>
      <c r="E176" s="40"/>
      <c r="F176" s="26">
        <f>SUM(F177)</f>
        <v>66498</v>
      </c>
      <c r="G176" s="26">
        <f t="shared" si="64"/>
        <v>67190.399999999994</v>
      </c>
      <c r="H176" s="26">
        <f t="shared" si="64"/>
        <v>68181.100000000006</v>
      </c>
    </row>
    <row r="177" spans="1:8" ht="45" x14ac:dyDescent="0.25">
      <c r="A177" s="42" t="s">
        <v>77</v>
      </c>
      <c r="B177" s="39" t="s">
        <v>450</v>
      </c>
      <c r="C177" s="39" t="s">
        <v>468</v>
      </c>
      <c r="D177" s="39" t="s">
        <v>165</v>
      </c>
      <c r="E177" s="40"/>
      <c r="F177" s="26">
        <f>SUM(F178:F180)</f>
        <v>66498</v>
      </c>
      <c r="G177" s="26">
        <f t="shared" ref="G177:H177" si="65">SUM(G178:G180)</f>
        <v>67190.399999999994</v>
      </c>
      <c r="H177" s="26">
        <f t="shared" si="65"/>
        <v>68181.100000000006</v>
      </c>
    </row>
    <row r="178" spans="1:8" ht="90" x14ac:dyDescent="0.25">
      <c r="A178" s="42" t="s">
        <v>14</v>
      </c>
      <c r="B178" s="39" t="s">
        <v>450</v>
      </c>
      <c r="C178" s="39" t="s">
        <v>468</v>
      </c>
      <c r="D178" s="39" t="s">
        <v>165</v>
      </c>
      <c r="E178" s="40">
        <v>100</v>
      </c>
      <c r="F178" s="26">
        <v>38174.699999999997</v>
      </c>
      <c r="G178" s="26">
        <v>39644.800000000003</v>
      </c>
      <c r="H178" s="26">
        <v>41230.5</v>
      </c>
    </row>
    <row r="179" spans="1:8" ht="45" x14ac:dyDescent="0.25">
      <c r="A179" s="24" t="s">
        <v>21</v>
      </c>
      <c r="B179" s="39" t="s">
        <v>450</v>
      </c>
      <c r="C179" s="39" t="s">
        <v>468</v>
      </c>
      <c r="D179" s="39" t="s">
        <v>165</v>
      </c>
      <c r="E179" s="40">
        <v>200</v>
      </c>
      <c r="F179" s="26">
        <v>2855.3</v>
      </c>
      <c r="G179" s="26">
        <v>2077.6</v>
      </c>
      <c r="H179" s="26">
        <v>1482.6</v>
      </c>
    </row>
    <row r="180" spans="1:8" x14ac:dyDescent="0.25">
      <c r="A180" s="9" t="s">
        <v>22</v>
      </c>
      <c r="B180" s="39" t="s">
        <v>450</v>
      </c>
      <c r="C180" s="39" t="s">
        <v>468</v>
      </c>
      <c r="D180" s="39" t="s">
        <v>165</v>
      </c>
      <c r="E180" s="40">
        <v>800</v>
      </c>
      <c r="F180" s="26">
        <v>25468</v>
      </c>
      <c r="G180" s="26">
        <v>25468</v>
      </c>
      <c r="H180" s="26">
        <v>25468</v>
      </c>
    </row>
    <row r="181" spans="1:8" x14ac:dyDescent="0.25">
      <c r="A181" s="9" t="s">
        <v>166</v>
      </c>
      <c r="B181" s="25" t="s">
        <v>450</v>
      </c>
      <c r="C181" s="15" t="s">
        <v>469</v>
      </c>
      <c r="D181" s="25"/>
      <c r="E181" s="14"/>
      <c r="F181" s="26">
        <f>SUM(F182+F188+F194)</f>
        <v>23947.300000000003</v>
      </c>
      <c r="G181" s="26">
        <f t="shared" ref="G181:H181" si="66">SUM(G182+G188+G194)</f>
        <v>16721.3</v>
      </c>
      <c r="H181" s="26">
        <f t="shared" si="66"/>
        <v>17191.5</v>
      </c>
    </row>
    <row r="182" spans="1:8" x14ac:dyDescent="0.25">
      <c r="A182" s="24" t="s">
        <v>167</v>
      </c>
      <c r="B182" s="25" t="s">
        <v>450</v>
      </c>
      <c r="C182" s="15" t="s">
        <v>470</v>
      </c>
      <c r="D182" s="25"/>
      <c r="E182" s="14"/>
      <c r="F182" s="26">
        <f>SUM(F183)</f>
        <v>9050.2000000000007</v>
      </c>
      <c r="G182" s="26">
        <f t="shared" ref="G182:H182" si="67">SUM(G183)</f>
        <v>1921.5</v>
      </c>
      <c r="H182" s="26">
        <f t="shared" si="67"/>
        <v>1921.5</v>
      </c>
    </row>
    <row r="183" spans="1:8" ht="30" x14ac:dyDescent="0.25">
      <c r="A183" s="24" t="s">
        <v>547</v>
      </c>
      <c r="B183" s="25" t="s">
        <v>450</v>
      </c>
      <c r="C183" s="15" t="s">
        <v>470</v>
      </c>
      <c r="D183" s="25" t="s">
        <v>168</v>
      </c>
      <c r="E183" s="14"/>
      <c r="F183" s="26">
        <f>SUM(F184)</f>
        <v>9050.2000000000007</v>
      </c>
      <c r="G183" s="26">
        <f t="shared" ref="G183:H183" si="68">SUM(G184)</f>
        <v>1921.5</v>
      </c>
      <c r="H183" s="26">
        <f t="shared" si="68"/>
        <v>1921.5</v>
      </c>
    </row>
    <row r="184" spans="1:8" ht="45" x14ac:dyDescent="0.25">
      <c r="A184" s="9" t="s">
        <v>169</v>
      </c>
      <c r="B184" s="25" t="s">
        <v>450</v>
      </c>
      <c r="C184" s="15" t="s">
        <v>470</v>
      </c>
      <c r="D184" s="25" t="s">
        <v>170</v>
      </c>
      <c r="E184" s="14"/>
      <c r="F184" s="26">
        <f>SUM(F185)</f>
        <v>9050.2000000000007</v>
      </c>
      <c r="G184" s="26">
        <f t="shared" ref="G184:H185" si="69">SUM(G185)</f>
        <v>1921.5</v>
      </c>
      <c r="H184" s="26">
        <f t="shared" si="69"/>
        <v>1921.5</v>
      </c>
    </row>
    <row r="185" spans="1:8" ht="45" x14ac:dyDescent="0.25">
      <c r="A185" s="24" t="s">
        <v>171</v>
      </c>
      <c r="B185" s="25" t="s">
        <v>450</v>
      </c>
      <c r="C185" s="15" t="s">
        <v>470</v>
      </c>
      <c r="D185" s="25" t="s">
        <v>172</v>
      </c>
      <c r="E185" s="14"/>
      <c r="F185" s="26">
        <f>SUM(F186)</f>
        <v>9050.2000000000007</v>
      </c>
      <c r="G185" s="26">
        <f t="shared" si="69"/>
        <v>1921.5</v>
      </c>
      <c r="H185" s="26">
        <f t="shared" si="69"/>
        <v>1921.5</v>
      </c>
    </row>
    <row r="186" spans="1:8" ht="60" x14ac:dyDescent="0.25">
      <c r="A186" s="24" t="s">
        <v>173</v>
      </c>
      <c r="B186" s="25" t="s">
        <v>450</v>
      </c>
      <c r="C186" s="15" t="s">
        <v>470</v>
      </c>
      <c r="D186" s="25" t="s">
        <v>174</v>
      </c>
      <c r="E186" s="14"/>
      <c r="F186" s="26">
        <f>SUM(F187)</f>
        <v>9050.2000000000007</v>
      </c>
      <c r="G186" s="26">
        <f t="shared" ref="G186:H186" si="70">SUM(G187)</f>
        <v>1921.5</v>
      </c>
      <c r="H186" s="26">
        <f t="shared" si="70"/>
        <v>1921.5</v>
      </c>
    </row>
    <row r="187" spans="1:8" ht="45" x14ac:dyDescent="0.25">
      <c r="A187" s="52" t="s">
        <v>70</v>
      </c>
      <c r="B187" s="25" t="s">
        <v>450</v>
      </c>
      <c r="C187" s="15" t="s">
        <v>470</v>
      </c>
      <c r="D187" s="25" t="s">
        <v>174</v>
      </c>
      <c r="E187" s="14">
        <v>400</v>
      </c>
      <c r="F187" s="26">
        <v>9050.2000000000007</v>
      </c>
      <c r="G187" s="26">
        <v>1921.5</v>
      </c>
      <c r="H187" s="26">
        <v>1921.5</v>
      </c>
    </row>
    <row r="188" spans="1:8" x14ac:dyDescent="0.25">
      <c r="A188" s="54" t="s">
        <v>175</v>
      </c>
      <c r="B188" s="25" t="s">
        <v>450</v>
      </c>
      <c r="C188" s="15" t="s">
        <v>471</v>
      </c>
      <c r="D188" s="25"/>
      <c r="E188" s="14"/>
      <c r="F188" s="26">
        <f>SUM(F189)</f>
        <v>64.599999999999994</v>
      </c>
      <c r="G188" s="26">
        <f t="shared" ref="G188:H188" si="71">SUM(G189)</f>
        <v>48.5</v>
      </c>
      <c r="H188" s="26">
        <f t="shared" si="71"/>
        <v>48.5</v>
      </c>
    </row>
    <row r="189" spans="1:8" ht="30" x14ac:dyDescent="0.25">
      <c r="A189" s="54" t="s">
        <v>547</v>
      </c>
      <c r="B189" s="25" t="s">
        <v>450</v>
      </c>
      <c r="C189" s="15" t="s">
        <v>471</v>
      </c>
      <c r="D189" s="25" t="s">
        <v>168</v>
      </c>
      <c r="E189" s="14"/>
      <c r="F189" s="26">
        <f>SUM(F190)</f>
        <v>64.599999999999994</v>
      </c>
      <c r="G189" s="26">
        <f t="shared" ref="G189:H189" si="72">SUM(G190)</f>
        <v>48.5</v>
      </c>
      <c r="H189" s="26">
        <f t="shared" si="72"/>
        <v>48.5</v>
      </c>
    </row>
    <row r="190" spans="1:8" ht="45" x14ac:dyDescent="0.25">
      <c r="A190" s="55" t="s">
        <v>169</v>
      </c>
      <c r="B190" s="25" t="s">
        <v>450</v>
      </c>
      <c r="C190" s="15" t="s">
        <v>471</v>
      </c>
      <c r="D190" s="25" t="s">
        <v>170</v>
      </c>
      <c r="E190" s="14"/>
      <c r="F190" s="26">
        <f>SUM(F191)</f>
        <v>64.599999999999994</v>
      </c>
      <c r="G190" s="26">
        <f t="shared" ref="G190:H192" si="73">SUM(G191)</f>
        <v>48.5</v>
      </c>
      <c r="H190" s="26">
        <f t="shared" si="73"/>
        <v>48.5</v>
      </c>
    </row>
    <row r="191" spans="1:8" ht="45" x14ac:dyDescent="0.25">
      <c r="A191" s="24" t="s">
        <v>171</v>
      </c>
      <c r="B191" s="25" t="s">
        <v>450</v>
      </c>
      <c r="C191" s="25" t="s">
        <v>471</v>
      </c>
      <c r="D191" s="25" t="s">
        <v>172</v>
      </c>
      <c r="E191" s="14"/>
      <c r="F191" s="26">
        <f>SUM(F192)</f>
        <v>64.599999999999994</v>
      </c>
      <c r="G191" s="26">
        <f t="shared" si="73"/>
        <v>48.5</v>
      </c>
      <c r="H191" s="26">
        <f t="shared" si="73"/>
        <v>48.5</v>
      </c>
    </row>
    <row r="192" spans="1:8" ht="45" x14ac:dyDescent="0.25">
      <c r="A192" s="55" t="s">
        <v>176</v>
      </c>
      <c r="B192" s="25" t="s">
        <v>450</v>
      </c>
      <c r="C192" s="15" t="s">
        <v>471</v>
      </c>
      <c r="D192" s="25" t="s">
        <v>177</v>
      </c>
      <c r="E192" s="14"/>
      <c r="F192" s="26">
        <f>SUM(F193)</f>
        <v>64.599999999999994</v>
      </c>
      <c r="G192" s="26">
        <f t="shared" si="73"/>
        <v>48.5</v>
      </c>
      <c r="H192" s="26">
        <f t="shared" si="73"/>
        <v>48.5</v>
      </c>
    </row>
    <row r="193" spans="1:8" ht="45" x14ac:dyDescent="0.25">
      <c r="A193" s="50" t="s">
        <v>70</v>
      </c>
      <c r="B193" s="25" t="s">
        <v>450</v>
      </c>
      <c r="C193" s="15" t="s">
        <v>471</v>
      </c>
      <c r="D193" s="25" t="s">
        <v>177</v>
      </c>
      <c r="E193" s="14">
        <v>400</v>
      </c>
      <c r="F193" s="26">
        <v>64.599999999999994</v>
      </c>
      <c r="G193" s="26">
        <v>48.5</v>
      </c>
      <c r="H193" s="26">
        <v>48.5</v>
      </c>
    </row>
    <row r="194" spans="1:8" x14ac:dyDescent="0.25">
      <c r="A194" s="24" t="s">
        <v>178</v>
      </c>
      <c r="B194" s="25" t="s">
        <v>450</v>
      </c>
      <c r="C194" s="15" t="s">
        <v>472</v>
      </c>
      <c r="D194" s="25"/>
      <c r="E194" s="15"/>
      <c r="F194" s="26">
        <f>SUM(F195)</f>
        <v>14832.5</v>
      </c>
      <c r="G194" s="26">
        <f t="shared" ref="G194:H194" si="74">SUM(G195)</f>
        <v>14751.3</v>
      </c>
      <c r="H194" s="26">
        <f t="shared" si="74"/>
        <v>15221.5</v>
      </c>
    </row>
    <row r="195" spans="1:8" ht="45" x14ac:dyDescent="0.25">
      <c r="A195" s="24" t="s">
        <v>558</v>
      </c>
      <c r="B195" s="25" t="s">
        <v>450</v>
      </c>
      <c r="C195" s="15" t="s">
        <v>472</v>
      </c>
      <c r="D195" s="25" t="s">
        <v>179</v>
      </c>
      <c r="E195" s="15"/>
      <c r="F195" s="26">
        <f>SUM(F196+F202)</f>
        <v>14832.5</v>
      </c>
      <c r="G195" s="26">
        <f t="shared" ref="G195:H195" si="75">SUM(G196+G202)</f>
        <v>14751.3</v>
      </c>
      <c r="H195" s="26">
        <f t="shared" si="75"/>
        <v>15221.5</v>
      </c>
    </row>
    <row r="196" spans="1:8" ht="45" x14ac:dyDescent="0.25">
      <c r="A196" s="24" t="s">
        <v>180</v>
      </c>
      <c r="B196" s="25" t="s">
        <v>450</v>
      </c>
      <c r="C196" s="15" t="s">
        <v>472</v>
      </c>
      <c r="D196" s="25" t="s">
        <v>181</v>
      </c>
      <c r="E196" s="14"/>
      <c r="F196" s="26">
        <f>SUM(F197+F199)</f>
        <v>1739.9</v>
      </c>
      <c r="G196" s="26">
        <f t="shared" ref="G196:H196" si="76">SUM(G197+G199)</f>
        <v>1520.9</v>
      </c>
      <c r="H196" s="26">
        <f t="shared" si="76"/>
        <v>1520.9</v>
      </c>
    </row>
    <row r="197" spans="1:8" ht="30" x14ac:dyDescent="0.25">
      <c r="A197" s="24" t="s">
        <v>182</v>
      </c>
      <c r="B197" s="25" t="s">
        <v>450</v>
      </c>
      <c r="C197" s="15" t="s">
        <v>472</v>
      </c>
      <c r="D197" s="25" t="s">
        <v>183</v>
      </c>
      <c r="E197" s="14"/>
      <c r="F197" s="26">
        <v>1539.9</v>
      </c>
      <c r="G197" s="26">
        <v>1320.9</v>
      </c>
      <c r="H197" s="26">
        <v>1320.9</v>
      </c>
    </row>
    <row r="198" spans="1:8" ht="45" x14ac:dyDescent="0.25">
      <c r="A198" s="24" t="s">
        <v>21</v>
      </c>
      <c r="B198" s="25" t="s">
        <v>450</v>
      </c>
      <c r="C198" s="15" t="s">
        <v>472</v>
      </c>
      <c r="D198" s="25" t="s">
        <v>183</v>
      </c>
      <c r="E198" s="14">
        <v>200</v>
      </c>
      <c r="F198" s="26">
        <v>1539.9</v>
      </c>
      <c r="G198" s="26">
        <v>1320.9</v>
      </c>
      <c r="H198" s="26">
        <v>1320.9</v>
      </c>
    </row>
    <row r="199" spans="1:8" ht="30" x14ac:dyDescent="0.25">
      <c r="A199" s="41" t="s">
        <v>184</v>
      </c>
      <c r="B199" s="25" t="s">
        <v>450</v>
      </c>
      <c r="C199" s="15" t="s">
        <v>472</v>
      </c>
      <c r="D199" s="25" t="s">
        <v>185</v>
      </c>
      <c r="E199" s="14"/>
      <c r="F199" s="26">
        <f>SUM(F200:F201)</f>
        <v>200</v>
      </c>
      <c r="G199" s="26">
        <f t="shared" ref="G199:H199" si="77">SUM(G200:G201)</f>
        <v>200</v>
      </c>
      <c r="H199" s="26">
        <f t="shared" si="77"/>
        <v>200</v>
      </c>
    </row>
    <row r="200" spans="1:8" ht="30" x14ac:dyDescent="0.25">
      <c r="A200" s="24" t="s">
        <v>28</v>
      </c>
      <c r="B200" s="25" t="s">
        <v>450</v>
      </c>
      <c r="C200" s="15" t="s">
        <v>472</v>
      </c>
      <c r="D200" s="25" t="s">
        <v>185</v>
      </c>
      <c r="E200" s="14">
        <v>300</v>
      </c>
      <c r="F200" s="26">
        <v>100</v>
      </c>
      <c r="G200" s="26">
        <v>100</v>
      </c>
      <c r="H200" s="26">
        <v>100</v>
      </c>
    </row>
    <row r="201" spans="1:8" ht="45" x14ac:dyDescent="0.25">
      <c r="A201" s="24" t="s">
        <v>79</v>
      </c>
      <c r="B201" s="25" t="s">
        <v>450</v>
      </c>
      <c r="C201" s="15" t="s">
        <v>472</v>
      </c>
      <c r="D201" s="25" t="s">
        <v>185</v>
      </c>
      <c r="E201" s="14">
        <v>600</v>
      </c>
      <c r="F201" s="26">
        <v>100</v>
      </c>
      <c r="G201" s="26">
        <v>100</v>
      </c>
      <c r="H201" s="26">
        <v>100</v>
      </c>
    </row>
    <row r="202" spans="1:8" ht="45" x14ac:dyDescent="0.25">
      <c r="A202" s="24" t="s">
        <v>186</v>
      </c>
      <c r="B202" s="25" t="s">
        <v>450</v>
      </c>
      <c r="C202" s="15" t="s">
        <v>472</v>
      </c>
      <c r="D202" s="25" t="s">
        <v>187</v>
      </c>
      <c r="E202" s="14"/>
      <c r="F202" s="26">
        <f>SUM(F203)</f>
        <v>13092.6</v>
      </c>
      <c r="G202" s="26">
        <f t="shared" ref="G202:H202" si="78">SUM(G203)</f>
        <v>13230.4</v>
      </c>
      <c r="H202" s="26">
        <f t="shared" si="78"/>
        <v>13700.6</v>
      </c>
    </row>
    <row r="203" spans="1:8" ht="45" x14ac:dyDescent="0.25">
      <c r="A203" s="24" t="s">
        <v>77</v>
      </c>
      <c r="B203" s="25" t="s">
        <v>450</v>
      </c>
      <c r="C203" s="15" t="s">
        <v>472</v>
      </c>
      <c r="D203" s="25" t="s">
        <v>188</v>
      </c>
      <c r="E203" s="14"/>
      <c r="F203" s="26">
        <v>13092.6</v>
      </c>
      <c r="G203" s="26">
        <v>13230.4</v>
      </c>
      <c r="H203" s="26">
        <v>13700.6</v>
      </c>
    </row>
    <row r="204" spans="1:8" ht="45" x14ac:dyDescent="0.25">
      <c r="A204" s="24" t="s">
        <v>79</v>
      </c>
      <c r="B204" s="25" t="s">
        <v>450</v>
      </c>
      <c r="C204" s="15" t="s">
        <v>472</v>
      </c>
      <c r="D204" s="25" t="s">
        <v>188</v>
      </c>
      <c r="E204" s="14">
        <v>600</v>
      </c>
      <c r="F204" s="26">
        <v>13092.6</v>
      </c>
      <c r="G204" s="26">
        <v>13230.4</v>
      </c>
      <c r="H204" s="26">
        <v>13700.6</v>
      </c>
    </row>
    <row r="205" spans="1:8" x14ac:dyDescent="0.25">
      <c r="A205" s="24" t="s">
        <v>29</v>
      </c>
      <c r="B205" s="25" t="s">
        <v>450</v>
      </c>
      <c r="C205" s="15" t="s">
        <v>446</v>
      </c>
      <c r="D205" s="25"/>
      <c r="E205" s="14"/>
      <c r="F205" s="26">
        <f>SUM(F206+F210)</f>
        <v>20183</v>
      </c>
      <c r="G205" s="26">
        <f t="shared" ref="G205:H205" si="79">SUM(G206+G210)</f>
        <v>17370.400000000001</v>
      </c>
      <c r="H205" s="26">
        <f t="shared" si="79"/>
        <v>17883.199999999997</v>
      </c>
    </row>
    <row r="206" spans="1:8" x14ac:dyDescent="0.25">
      <c r="A206" s="24" t="s">
        <v>189</v>
      </c>
      <c r="B206" s="25" t="s">
        <v>450</v>
      </c>
      <c r="C206" s="15" t="s">
        <v>473</v>
      </c>
      <c r="D206" s="25"/>
      <c r="E206" s="14"/>
      <c r="F206" s="26">
        <v>9255.1</v>
      </c>
      <c r="G206" s="26">
        <v>9255.1</v>
      </c>
      <c r="H206" s="26">
        <v>9255.1</v>
      </c>
    </row>
    <row r="207" spans="1:8" x14ac:dyDescent="0.25">
      <c r="A207" s="24" t="s">
        <v>10</v>
      </c>
      <c r="B207" s="25" t="s">
        <v>450</v>
      </c>
      <c r="C207" s="15" t="s">
        <v>473</v>
      </c>
      <c r="D207" s="25" t="s">
        <v>11</v>
      </c>
      <c r="E207" s="14"/>
      <c r="F207" s="26">
        <v>9255.1</v>
      </c>
      <c r="G207" s="26">
        <v>9255.1</v>
      </c>
      <c r="H207" s="26">
        <v>9255.1</v>
      </c>
    </row>
    <row r="208" spans="1:8" ht="30" x14ac:dyDescent="0.25">
      <c r="A208" s="24" t="s">
        <v>190</v>
      </c>
      <c r="B208" s="25" t="s">
        <v>450</v>
      </c>
      <c r="C208" s="15" t="s">
        <v>473</v>
      </c>
      <c r="D208" s="25" t="s">
        <v>191</v>
      </c>
      <c r="E208" s="14"/>
      <c r="F208" s="26">
        <v>9255.1</v>
      </c>
      <c r="G208" s="26">
        <v>9255.1</v>
      </c>
      <c r="H208" s="26">
        <v>9255.1</v>
      </c>
    </row>
    <row r="209" spans="1:8" ht="30" x14ac:dyDescent="0.25">
      <c r="A209" s="24" t="s">
        <v>28</v>
      </c>
      <c r="B209" s="25" t="s">
        <v>450</v>
      </c>
      <c r="C209" s="15" t="s">
        <v>473</v>
      </c>
      <c r="D209" s="25" t="s">
        <v>191</v>
      </c>
      <c r="E209" s="14">
        <v>300</v>
      </c>
      <c r="F209" s="26">
        <v>9255.1</v>
      </c>
      <c r="G209" s="26">
        <v>9255.1</v>
      </c>
      <c r="H209" s="26">
        <v>9255.1</v>
      </c>
    </row>
    <row r="210" spans="1:8" x14ac:dyDescent="0.25">
      <c r="A210" s="24" t="s">
        <v>30</v>
      </c>
      <c r="B210" s="25" t="s">
        <v>450</v>
      </c>
      <c r="C210" s="15" t="s">
        <v>447</v>
      </c>
      <c r="D210" s="25"/>
      <c r="E210" s="14"/>
      <c r="F210" s="26">
        <f>SUM(F211)</f>
        <v>10927.9</v>
      </c>
      <c r="G210" s="26">
        <f t="shared" ref="G210:H210" si="80">SUM(G211)</f>
        <v>8115.3</v>
      </c>
      <c r="H210" s="26">
        <f t="shared" si="80"/>
        <v>8628.0999999999985</v>
      </c>
    </row>
    <row r="211" spans="1:8" x14ac:dyDescent="0.25">
      <c r="A211" s="24" t="s">
        <v>10</v>
      </c>
      <c r="B211" s="25" t="s">
        <v>450</v>
      </c>
      <c r="C211" s="15" t="s">
        <v>447</v>
      </c>
      <c r="D211" s="25" t="s">
        <v>11</v>
      </c>
      <c r="E211" s="14"/>
      <c r="F211" s="26">
        <f>SUM(F212+F214+F216+F218+F220)</f>
        <v>10927.9</v>
      </c>
      <c r="G211" s="26">
        <f t="shared" ref="G211:H211" si="81">SUM(G212+G214+G216+G218+G220)</f>
        <v>8115.3</v>
      </c>
      <c r="H211" s="26">
        <f t="shared" si="81"/>
        <v>8628.0999999999985</v>
      </c>
    </row>
    <row r="212" spans="1:8" ht="30" x14ac:dyDescent="0.25">
      <c r="A212" s="24" t="s">
        <v>192</v>
      </c>
      <c r="B212" s="25" t="s">
        <v>450</v>
      </c>
      <c r="C212" s="15" t="s">
        <v>447</v>
      </c>
      <c r="D212" s="25" t="s">
        <v>193</v>
      </c>
      <c r="E212" s="14"/>
      <c r="F212" s="26">
        <f>SUM(F213)</f>
        <v>1845.2</v>
      </c>
      <c r="G212" s="26">
        <f t="shared" ref="G212:H212" si="82">SUM(G213)</f>
        <v>2013.3</v>
      </c>
      <c r="H212" s="26">
        <f t="shared" si="82"/>
        <v>2181.1999999999998</v>
      </c>
    </row>
    <row r="213" spans="1:8" ht="30" x14ac:dyDescent="0.25">
      <c r="A213" s="24" t="s">
        <v>28</v>
      </c>
      <c r="B213" s="25" t="s">
        <v>450</v>
      </c>
      <c r="C213" s="15" t="s">
        <v>447</v>
      </c>
      <c r="D213" s="25" t="s">
        <v>193</v>
      </c>
      <c r="E213" s="14">
        <v>300</v>
      </c>
      <c r="F213" s="26">
        <v>1845.2</v>
      </c>
      <c r="G213" s="26">
        <v>2013.3</v>
      </c>
      <c r="H213" s="26">
        <v>2181.1999999999998</v>
      </c>
    </row>
    <row r="214" spans="1:8" ht="60" x14ac:dyDescent="0.25">
      <c r="A214" s="24" t="s">
        <v>194</v>
      </c>
      <c r="B214" s="25" t="s">
        <v>450</v>
      </c>
      <c r="C214" s="15" t="s">
        <v>447</v>
      </c>
      <c r="D214" s="25" t="s">
        <v>195</v>
      </c>
      <c r="E214" s="14"/>
      <c r="F214" s="26">
        <f>SUM(F215)</f>
        <v>2982.7</v>
      </c>
      <c r="G214" s="26">
        <f t="shared" ref="G214:H214" si="83">SUM(G215)</f>
        <v>3672.3</v>
      </c>
      <c r="H214" s="26">
        <f t="shared" si="83"/>
        <v>4017.2</v>
      </c>
    </row>
    <row r="215" spans="1:8" ht="30" x14ac:dyDescent="0.25">
      <c r="A215" s="24" t="s">
        <v>28</v>
      </c>
      <c r="B215" s="25" t="s">
        <v>450</v>
      </c>
      <c r="C215" s="15" t="s">
        <v>447</v>
      </c>
      <c r="D215" s="25" t="s">
        <v>195</v>
      </c>
      <c r="E215" s="14">
        <v>300</v>
      </c>
      <c r="F215" s="26">
        <v>2982.7</v>
      </c>
      <c r="G215" s="26">
        <v>3672.3</v>
      </c>
      <c r="H215" s="26">
        <v>4017.2</v>
      </c>
    </row>
    <row r="216" spans="1:8" ht="30" x14ac:dyDescent="0.25">
      <c r="A216" s="24" t="s">
        <v>196</v>
      </c>
      <c r="B216" s="25" t="s">
        <v>450</v>
      </c>
      <c r="C216" s="15" t="s">
        <v>447</v>
      </c>
      <c r="D216" s="25" t="s">
        <v>197</v>
      </c>
      <c r="E216" s="14"/>
      <c r="F216" s="26">
        <f>SUM(F217)</f>
        <v>1500</v>
      </c>
      <c r="G216" s="26">
        <f t="shared" ref="G216:H216" si="84">SUM(G217)</f>
        <v>931.9</v>
      </c>
      <c r="H216" s="26">
        <f t="shared" si="84"/>
        <v>931.9</v>
      </c>
    </row>
    <row r="217" spans="1:8" ht="45" x14ac:dyDescent="0.25">
      <c r="A217" s="24" t="s">
        <v>79</v>
      </c>
      <c r="B217" s="25" t="s">
        <v>450</v>
      </c>
      <c r="C217" s="15" t="s">
        <v>447</v>
      </c>
      <c r="D217" s="25" t="s">
        <v>197</v>
      </c>
      <c r="E217" s="14">
        <v>600</v>
      </c>
      <c r="F217" s="26">
        <v>1500</v>
      </c>
      <c r="G217" s="26">
        <v>931.9</v>
      </c>
      <c r="H217" s="26">
        <v>931.9</v>
      </c>
    </row>
    <row r="218" spans="1:8" ht="30" x14ac:dyDescent="0.25">
      <c r="A218" s="24" t="s">
        <v>198</v>
      </c>
      <c r="B218" s="25" t="s">
        <v>450</v>
      </c>
      <c r="C218" s="15" t="s">
        <v>447</v>
      </c>
      <c r="D218" s="25" t="s">
        <v>199</v>
      </c>
      <c r="E218" s="14"/>
      <c r="F218" s="26">
        <f>SUM(F219)</f>
        <v>4500</v>
      </c>
      <c r="G218" s="26">
        <f t="shared" ref="G218:H218" si="85">SUM(G219)</f>
        <v>1397.8</v>
      </c>
      <c r="H218" s="26">
        <f t="shared" si="85"/>
        <v>1397.8</v>
      </c>
    </row>
    <row r="219" spans="1:8" ht="45" x14ac:dyDescent="0.25">
      <c r="A219" s="24" t="s">
        <v>79</v>
      </c>
      <c r="B219" s="25" t="s">
        <v>450</v>
      </c>
      <c r="C219" s="15" t="s">
        <v>447</v>
      </c>
      <c r="D219" s="25" t="s">
        <v>199</v>
      </c>
      <c r="E219" s="14">
        <v>600</v>
      </c>
      <c r="F219" s="26">
        <v>4500</v>
      </c>
      <c r="G219" s="26">
        <v>1397.8</v>
      </c>
      <c r="H219" s="26">
        <v>1397.8</v>
      </c>
    </row>
    <row r="220" spans="1:8" ht="90" x14ac:dyDescent="0.25">
      <c r="A220" s="24" t="s">
        <v>513</v>
      </c>
      <c r="B220" s="25" t="s">
        <v>450</v>
      </c>
      <c r="C220" s="15" t="s">
        <v>447</v>
      </c>
      <c r="D220" s="25" t="s">
        <v>514</v>
      </c>
      <c r="E220" s="14"/>
      <c r="F220" s="26">
        <f>SUM(F221)</f>
        <v>100</v>
      </c>
      <c r="G220" s="26">
        <f t="shared" ref="G220:H220" si="86">SUM(G221)</f>
        <v>100</v>
      </c>
      <c r="H220" s="26">
        <f t="shared" si="86"/>
        <v>100</v>
      </c>
    </row>
    <row r="221" spans="1:8" x14ac:dyDescent="0.25">
      <c r="A221" s="9" t="s">
        <v>22</v>
      </c>
      <c r="B221" s="25" t="s">
        <v>450</v>
      </c>
      <c r="C221" s="15" t="s">
        <v>447</v>
      </c>
      <c r="D221" s="25" t="s">
        <v>514</v>
      </c>
      <c r="E221" s="14">
        <v>800</v>
      </c>
      <c r="F221" s="26">
        <v>100</v>
      </c>
      <c r="G221" s="26">
        <v>100</v>
      </c>
      <c r="H221" s="26">
        <v>100</v>
      </c>
    </row>
    <row r="222" spans="1:8" x14ac:dyDescent="0.25">
      <c r="A222" s="24" t="s">
        <v>200</v>
      </c>
      <c r="B222" s="25" t="s">
        <v>450</v>
      </c>
      <c r="C222" s="15" t="s">
        <v>474</v>
      </c>
      <c r="D222" s="25"/>
      <c r="E222" s="14"/>
      <c r="F222" s="26">
        <f>SUM(F223+F228)</f>
        <v>32532.899999999998</v>
      </c>
      <c r="G222" s="26">
        <f t="shared" ref="G222:H222" si="87">SUM(G223+G228)</f>
        <v>34461.300000000003</v>
      </c>
      <c r="H222" s="26">
        <f t="shared" si="87"/>
        <v>32025.8</v>
      </c>
    </row>
    <row r="223" spans="1:8" x14ac:dyDescent="0.25">
      <c r="A223" s="24" t="s">
        <v>201</v>
      </c>
      <c r="B223" s="25" t="s">
        <v>450</v>
      </c>
      <c r="C223" s="15" t="s">
        <v>475</v>
      </c>
      <c r="D223" s="25"/>
      <c r="E223" s="14"/>
      <c r="F223" s="26">
        <v>21444.6</v>
      </c>
      <c r="G223" s="26">
        <v>20862.2</v>
      </c>
      <c r="H223" s="26">
        <v>21437.5</v>
      </c>
    </row>
    <row r="224" spans="1:8" ht="45" x14ac:dyDescent="0.25">
      <c r="A224" s="24" t="s">
        <v>557</v>
      </c>
      <c r="B224" s="25" t="s">
        <v>450</v>
      </c>
      <c r="C224" s="15" t="s">
        <v>475</v>
      </c>
      <c r="D224" s="25" t="s">
        <v>202</v>
      </c>
      <c r="E224" s="14"/>
      <c r="F224" s="26">
        <v>21444.6</v>
      </c>
      <c r="G224" s="26">
        <v>20862.2</v>
      </c>
      <c r="H224" s="26">
        <v>21437.5</v>
      </c>
    </row>
    <row r="225" spans="1:8" ht="45" x14ac:dyDescent="0.25">
      <c r="A225" s="24" t="s">
        <v>203</v>
      </c>
      <c r="B225" s="25" t="s">
        <v>450</v>
      </c>
      <c r="C225" s="15" t="s">
        <v>475</v>
      </c>
      <c r="D225" s="25" t="s">
        <v>204</v>
      </c>
      <c r="E225" s="14"/>
      <c r="F225" s="26">
        <v>21444.6</v>
      </c>
      <c r="G225" s="26">
        <v>20862.2</v>
      </c>
      <c r="H225" s="26">
        <v>21437.5</v>
      </c>
    </row>
    <row r="226" spans="1:8" ht="45" x14ac:dyDescent="0.25">
      <c r="A226" s="24" t="s">
        <v>77</v>
      </c>
      <c r="B226" s="25" t="s">
        <v>450</v>
      </c>
      <c r="C226" s="15" t="s">
        <v>475</v>
      </c>
      <c r="D226" s="25" t="s">
        <v>205</v>
      </c>
      <c r="E226" s="14"/>
      <c r="F226" s="26">
        <v>21444.6</v>
      </c>
      <c r="G226" s="26">
        <v>20862.2</v>
      </c>
      <c r="H226" s="26">
        <v>21437.5</v>
      </c>
    </row>
    <row r="227" spans="1:8" ht="45" x14ac:dyDescent="0.25">
      <c r="A227" s="24" t="s">
        <v>79</v>
      </c>
      <c r="B227" s="25" t="s">
        <v>450</v>
      </c>
      <c r="C227" s="15" t="s">
        <v>475</v>
      </c>
      <c r="D227" s="25" t="s">
        <v>205</v>
      </c>
      <c r="E227" s="14">
        <v>600</v>
      </c>
      <c r="F227" s="26">
        <v>21444.6</v>
      </c>
      <c r="G227" s="26">
        <v>20862.2</v>
      </c>
      <c r="H227" s="26">
        <v>21437.5</v>
      </c>
    </row>
    <row r="228" spans="1:8" x14ac:dyDescent="0.25">
      <c r="A228" s="24" t="s">
        <v>206</v>
      </c>
      <c r="B228" s="25" t="s">
        <v>450</v>
      </c>
      <c r="C228" s="15" t="s">
        <v>476</v>
      </c>
      <c r="D228" s="25"/>
      <c r="E228" s="14"/>
      <c r="F228" s="26">
        <f>SUM(F229)</f>
        <v>11088.3</v>
      </c>
      <c r="G228" s="26">
        <f t="shared" ref="G228:H228" si="88">SUM(G229)</f>
        <v>13599.099999999999</v>
      </c>
      <c r="H228" s="26">
        <f t="shared" si="88"/>
        <v>10588.3</v>
      </c>
    </row>
    <row r="229" spans="1:8" ht="45" x14ac:dyDescent="0.25">
      <c r="A229" s="24" t="s">
        <v>556</v>
      </c>
      <c r="B229" s="25" t="s">
        <v>450</v>
      </c>
      <c r="C229" s="15" t="s">
        <v>476</v>
      </c>
      <c r="D229" s="25" t="s">
        <v>202</v>
      </c>
      <c r="E229" s="14"/>
      <c r="F229" s="26">
        <f>SUM(F230+F233)</f>
        <v>11088.3</v>
      </c>
      <c r="G229" s="26">
        <f t="shared" ref="G229:H229" si="89">SUM(G230+G233)</f>
        <v>13599.099999999999</v>
      </c>
      <c r="H229" s="26">
        <f t="shared" si="89"/>
        <v>10588.3</v>
      </c>
    </row>
    <row r="230" spans="1:8" ht="60" x14ac:dyDescent="0.25">
      <c r="A230" s="24" t="s">
        <v>207</v>
      </c>
      <c r="B230" s="25" t="s">
        <v>450</v>
      </c>
      <c r="C230" s="15" t="s">
        <v>476</v>
      </c>
      <c r="D230" s="25" t="s">
        <v>208</v>
      </c>
      <c r="E230" s="14"/>
      <c r="F230" s="26">
        <f>SUM(F231)</f>
        <v>450</v>
      </c>
      <c r="G230" s="26">
        <f t="shared" ref="G230:H230" si="90">SUM(G231)</f>
        <v>450</v>
      </c>
      <c r="H230" s="26">
        <f t="shared" si="90"/>
        <v>450</v>
      </c>
    </row>
    <row r="231" spans="1:8" ht="60" x14ac:dyDescent="0.25">
      <c r="A231" s="24" t="s">
        <v>209</v>
      </c>
      <c r="B231" s="25" t="s">
        <v>450</v>
      </c>
      <c r="C231" s="15" t="s">
        <v>476</v>
      </c>
      <c r="D231" s="25" t="s">
        <v>210</v>
      </c>
      <c r="E231" s="14"/>
      <c r="F231" s="26">
        <v>450</v>
      </c>
      <c r="G231" s="26">
        <v>450</v>
      </c>
      <c r="H231" s="26">
        <v>450</v>
      </c>
    </row>
    <row r="232" spans="1:8" ht="45" x14ac:dyDescent="0.25">
      <c r="A232" s="24" t="s">
        <v>21</v>
      </c>
      <c r="B232" s="25" t="s">
        <v>450</v>
      </c>
      <c r="C232" s="15" t="s">
        <v>476</v>
      </c>
      <c r="D232" s="25" t="s">
        <v>210</v>
      </c>
      <c r="E232" s="14">
        <v>200</v>
      </c>
      <c r="F232" s="26">
        <v>450</v>
      </c>
      <c r="G232" s="26">
        <v>450</v>
      </c>
      <c r="H232" s="26">
        <v>450</v>
      </c>
    </row>
    <row r="233" spans="1:8" ht="45" x14ac:dyDescent="0.25">
      <c r="A233" s="9" t="s">
        <v>211</v>
      </c>
      <c r="B233" s="25" t="s">
        <v>450</v>
      </c>
      <c r="C233" s="15" t="s">
        <v>476</v>
      </c>
      <c r="D233" s="25" t="s">
        <v>212</v>
      </c>
      <c r="E233" s="14"/>
      <c r="F233" s="26">
        <f>SUM(F234+F237+F239+F242+F244)</f>
        <v>10638.3</v>
      </c>
      <c r="G233" s="26">
        <f t="shared" ref="G233:H233" si="91">SUM(G234+G237+G239+G242+G244)</f>
        <v>13149.099999999999</v>
      </c>
      <c r="H233" s="26">
        <f t="shared" si="91"/>
        <v>10138.299999999999</v>
      </c>
    </row>
    <row r="234" spans="1:8" ht="45" x14ac:dyDescent="0.25">
      <c r="A234" s="24" t="s">
        <v>213</v>
      </c>
      <c r="B234" s="25" t="s">
        <v>450</v>
      </c>
      <c r="C234" s="15" t="s">
        <v>476</v>
      </c>
      <c r="D234" s="25" t="s">
        <v>214</v>
      </c>
      <c r="E234" s="14"/>
      <c r="F234" s="26">
        <f>SUM(F235:F236)</f>
        <v>6358.3</v>
      </c>
      <c r="G234" s="26">
        <f t="shared" ref="G234:H234" si="92">SUM(G235:G236)</f>
        <v>6558.3</v>
      </c>
      <c r="H234" s="26">
        <f t="shared" si="92"/>
        <v>6358.3</v>
      </c>
    </row>
    <row r="235" spans="1:8" ht="90" x14ac:dyDescent="0.25">
      <c r="A235" s="24" t="s">
        <v>14</v>
      </c>
      <c r="B235" s="25" t="s">
        <v>450</v>
      </c>
      <c r="C235" s="15" t="s">
        <v>476</v>
      </c>
      <c r="D235" s="25" t="s">
        <v>214</v>
      </c>
      <c r="E235" s="14">
        <v>100</v>
      </c>
      <c r="F235" s="26">
        <v>1493.8</v>
      </c>
      <c r="G235" s="26">
        <v>1792.8</v>
      </c>
      <c r="H235" s="26">
        <v>1592.8</v>
      </c>
    </row>
    <row r="236" spans="1:8" ht="45" x14ac:dyDescent="0.25">
      <c r="A236" s="24" t="s">
        <v>21</v>
      </c>
      <c r="B236" s="25" t="s">
        <v>450</v>
      </c>
      <c r="C236" s="15" t="s">
        <v>476</v>
      </c>
      <c r="D236" s="25" t="s">
        <v>214</v>
      </c>
      <c r="E236" s="14">
        <v>200</v>
      </c>
      <c r="F236" s="26">
        <v>4864.5</v>
      </c>
      <c r="G236" s="26">
        <v>4765.5</v>
      </c>
      <c r="H236" s="26">
        <v>4765.5</v>
      </c>
    </row>
    <row r="237" spans="1:8" ht="45" x14ac:dyDescent="0.25">
      <c r="A237" s="42" t="s">
        <v>215</v>
      </c>
      <c r="B237" s="25" t="s">
        <v>450</v>
      </c>
      <c r="C237" s="15" t="s">
        <v>476</v>
      </c>
      <c r="D237" s="25" t="s">
        <v>216</v>
      </c>
      <c r="E237" s="14"/>
      <c r="F237" s="26">
        <v>1650</v>
      </c>
      <c r="G237" s="26">
        <v>1650</v>
      </c>
      <c r="H237" s="26">
        <v>1650</v>
      </c>
    </row>
    <row r="238" spans="1:8" ht="45" x14ac:dyDescent="0.25">
      <c r="A238" s="24" t="s">
        <v>21</v>
      </c>
      <c r="B238" s="25" t="s">
        <v>450</v>
      </c>
      <c r="C238" s="15" t="s">
        <v>476</v>
      </c>
      <c r="D238" s="25" t="s">
        <v>216</v>
      </c>
      <c r="E238" s="40">
        <v>200</v>
      </c>
      <c r="F238" s="26">
        <v>1650</v>
      </c>
      <c r="G238" s="26">
        <v>1650</v>
      </c>
      <c r="H238" s="26">
        <v>1650</v>
      </c>
    </row>
    <row r="239" spans="1:8" ht="30" x14ac:dyDescent="0.25">
      <c r="A239" s="42" t="s">
        <v>217</v>
      </c>
      <c r="B239" s="25" t="s">
        <v>450</v>
      </c>
      <c r="C239" s="15" t="s">
        <v>476</v>
      </c>
      <c r="D239" s="25" t="s">
        <v>218</v>
      </c>
      <c r="E239" s="40"/>
      <c r="F239" s="26">
        <f>SUM(F240:F241)</f>
        <v>2300</v>
      </c>
      <c r="G239" s="26">
        <f t="shared" ref="G239:H239" si="93">SUM(G240:G241)</f>
        <v>1800</v>
      </c>
      <c r="H239" s="26">
        <f t="shared" si="93"/>
        <v>1800</v>
      </c>
    </row>
    <row r="240" spans="1:8" ht="30" x14ac:dyDescent="0.25">
      <c r="A240" s="24" t="s">
        <v>28</v>
      </c>
      <c r="B240" s="25" t="s">
        <v>450</v>
      </c>
      <c r="C240" s="15" t="s">
        <v>476</v>
      </c>
      <c r="D240" s="25" t="s">
        <v>218</v>
      </c>
      <c r="E240" s="40">
        <v>300</v>
      </c>
      <c r="F240" s="26">
        <v>500</v>
      </c>
      <c r="G240" s="26"/>
      <c r="H240" s="26"/>
    </row>
    <row r="241" spans="1:8" ht="45" x14ac:dyDescent="0.25">
      <c r="A241" s="24" t="s">
        <v>79</v>
      </c>
      <c r="B241" s="25" t="s">
        <v>450</v>
      </c>
      <c r="C241" s="15" t="s">
        <v>476</v>
      </c>
      <c r="D241" s="25" t="s">
        <v>218</v>
      </c>
      <c r="E241" s="40">
        <v>600</v>
      </c>
      <c r="F241" s="26">
        <v>1800</v>
      </c>
      <c r="G241" s="26">
        <v>1800</v>
      </c>
      <c r="H241" s="26">
        <v>1800</v>
      </c>
    </row>
    <row r="242" spans="1:8" ht="60" x14ac:dyDescent="0.25">
      <c r="A242" s="24" t="s">
        <v>219</v>
      </c>
      <c r="B242" s="25" t="s">
        <v>450</v>
      </c>
      <c r="C242" s="15" t="s">
        <v>476</v>
      </c>
      <c r="D242" s="25" t="s">
        <v>220</v>
      </c>
      <c r="E242" s="14"/>
      <c r="F242" s="26">
        <f>SUM(F243)</f>
        <v>330</v>
      </c>
      <c r="G242" s="26">
        <f t="shared" ref="G242:H242" si="94">SUM(G243)</f>
        <v>330</v>
      </c>
      <c r="H242" s="26">
        <f t="shared" si="94"/>
        <v>330</v>
      </c>
    </row>
    <row r="243" spans="1:8" ht="45" x14ac:dyDescent="0.25">
      <c r="A243" s="24" t="s">
        <v>21</v>
      </c>
      <c r="B243" s="25" t="s">
        <v>450</v>
      </c>
      <c r="C243" s="15" t="s">
        <v>476</v>
      </c>
      <c r="D243" s="25" t="s">
        <v>220</v>
      </c>
      <c r="E243" s="14">
        <v>200</v>
      </c>
      <c r="F243" s="26">
        <v>330</v>
      </c>
      <c r="G243" s="26">
        <v>330</v>
      </c>
      <c r="H243" s="26">
        <v>330</v>
      </c>
    </row>
    <row r="244" spans="1:8" ht="60" x14ac:dyDescent="0.25">
      <c r="A244" s="24" t="s">
        <v>593</v>
      </c>
      <c r="B244" s="25" t="s">
        <v>450</v>
      </c>
      <c r="C244" s="15" t="s">
        <v>476</v>
      </c>
      <c r="D244" s="25" t="s">
        <v>592</v>
      </c>
      <c r="E244" s="14"/>
      <c r="F244" s="26">
        <v>0</v>
      </c>
      <c r="G244" s="26">
        <v>2810.8</v>
      </c>
      <c r="H244" s="26">
        <v>0</v>
      </c>
    </row>
    <row r="245" spans="1:8" ht="45" x14ac:dyDescent="0.25">
      <c r="A245" s="24" t="s">
        <v>21</v>
      </c>
      <c r="B245" s="25" t="s">
        <v>450</v>
      </c>
      <c r="C245" s="15" t="s">
        <v>476</v>
      </c>
      <c r="D245" s="25" t="s">
        <v>592</v>
      </c>
      <c r="E245" s="14">
        <v>200</v>
      </c>
      <c r="F245" s="26">
        <v>0</v>
      </c>
      <c r="G245" s="26">
        <v>2810.8</v>
      </c>
      <c r="H245" s="26">
        <v>0</v>
      </c>
    </row>
    <row r="246" spans="1:8" x14ac:dyDescent="0.25">
      <c r="A246" s="41" t="s">
        <v>221</v>
      </c>
      <c r="B246" s="39" t="s">
        <v>450</v>
      </c>
      <c r="C246" s="39" t="s">
        <v>477</v>
      </c>
      <c r="D246" s="39"/>
      <c r="E246" s="40"/>
      <c r="F246" s="26">
        <f>SUM(F247)</f>
        <v>28817</v>
      </c>
      <c r="G246" s="26">
        <f t="shared" ref="G246:H246" si="95">SUM(G247)</f>
        <v>27981.8</v>
      </c>
      <c r="H246" s="26">
        <f t="shared" si="95"/>
        <v>26608.7</v>
      </c>
    </row>
    <row r="247" spans="1:8" x14ac:dyDescent="0.25">
      <c r="A247" s="38" t="s">
        <v>222</v>
      </c>
      <c r="B247" s="39" t="s">
        <v>450</v>
      </c>
      <c r="C247" s="39" t="s">
        <v>478</v>
      </c>
      <c r="D247" s="39"/>
      <c r="E247" s="40"/>
      <c r="F247" s="26">
        <f>SUM(F248)</f>
        <v>28817</v>
      </c>
      <c r="G247" s="26">
        <f t="shared" ref="G247:H247" si="96">SUM(G248)</f>
        <v>27981.8</v>
      </c>
      <c r="H247" s="26">
        <f t="shared" si="96"/>
        <v>26608.7</v>
      </c>
    </row>
    <row r="248" spans="1:8" x14ac:dyDescent="0.25">
      <c r="A248" s="41" t="s">
        <v>10</v>
      </c>
      <c r="B248" s="39" t="s">
        <v>450</v>
      </c>
      <c r="C248" s="39" t="s">
        <v>478</v>
      </c>
      <c r="D248" s="39" t="s">
        <v>11</v>
      </c>
      <c r="E248" s="40"/>
      <c r="F248" s="26">
        <f>SUM(F249)</f>
        <v>28817</v>
      </c>
      <c r="G248" s="26">
        <f t="shared" ref="G248:H248" si="97">SUM(G249)</f>
        <v>27981.8</v>
      </c>
      <c r="H248" s="26">
        <f t="shared" si="97"/>
        <v>26608.7</v>
      </c>
    </row>
    <row r="249" spans="1:8" ht="45" x14ac:dyDescent="0.25">
      <c r="A249" s="42" t="s">
        <v>77</v>
      </c>
      <c r="B249" s="39" t="s">
        <v>450</v>
      </c>
      <c r="C249" s="39" t="s">
        <v>478</v>
      </c>
      <c r="D249" s="39" t="s">
        <v>52</v>
      </c>
      <c r="E249" s="40"/>
      <c r="F249" s="26">
        <f>SUM(F250)</f>
        <v>28817</v>
      </c>
      <c r="G249" s="26">
        <f t="shared" ref="G249:H249" si="98">SUM(G250)</f>
        <v>27981.8</v>
      </c>
      <c r="H249" s="26">
        <f t="shared" si="98"/>
        <v>26608.7</v>
      </c>
    </row>
    <row r="250" spans="1:8" ht="45" x14ac:dyDescent="0.25">
      <c r="A250" s="42" t="s">
        <v>79</v>
      </c>
      <c r="B250" s="39" t="s">
        <v>450</v>
      </c>
      <c r="C250" s="39" t="s">
        <v>478</v>
      </c>
      <c r="D250" s="39" t="s">
        <v>52</v>
      </c>
      <c r="E250" s="40">
        <v>600</v>
      </c>
      <c r="F250" s="26">
        <v>28817</v>
      </c>
      <c r="G250" s="26">
        <v>27981.8</v>
      </c>
      <c r="H250" s="26">
        <v>26608.7</v>
      </c>
    </row>
    <row r="251" spans="1:8" ht="30" x14ac:dyDescent="0.25">
      <c r="A251" s="24" t="s">
        <v>223</v>
      </c>
      <c r="B251" s="25" t="s">
        <v>450</v>
      </c>
      <c r="C251" s="15" t="s">
        <v>479</v>
      </c>
      <c r="D251" s="25"/>
      <c r="E251" s="14"/>
      <c r="F251" s="26">
        <f>SUM(F252)</f>
        <v>81682</v>
      </c>
      <c r="G251" s="26">
        <f t="shared" ref="G251:H252" si="99">SUM(G252)</f>
        <v>82731.100000000006</v>
      </c>
      <c r="H251" s="26">
        <f t="shared" si="99"/>
        <v>86243.200000000012</v>
      </c>
    </row>
    <row r="252" spans="1:8" ht="30" x14ac:dyDescent="0.25">
      <c r="A252" s="24" t="s">
        <v>224</v>
      </c>
      <c r="B252" s="25" t="s">
        <v>450</v>
      </c>
      <c r="C252" s="15" t="s">
        <v>480</v>
      </c>
      <c r="D252" s="25"/>
      <c r="E252" s="14"/>
      <c r="F252" s="26">
        <f>SUM(F253)</f>
        <v>81682</v>
      </c>
      <c r="G252" s="26">
        <f t="shared" si="99"/>
        <v>82731.100000000006</v>
      </c>
      <c r="H252" s="26">
        <f t="shared" si="99"/>
        <v>86243.200000000012</v>
      </c>
    </row>
    <row r="253" spans="1:8" x14ac:dyDescent="0.25">
      <c r="A253" s="24" t="s">
        <v>10</v>
      </c>
      <c r="B253" s="25" t="s">
        <v>450</v>
      </c>
      <c r="C253" s="15" t="s">
        <v>480</v>
      </c>
      <c r="D253" s="25" t="s">
        <v>11</v>
      </c>
      <c r="E253" s="14"/>
      <c r="F253" s="26">
        <f>SUM(F254+F256)</f>
        <v>81682</v>
      </c>
      <c r="G253" s="26">
        <f t="shared" ref="G253:H253" si="100">SUM(G254+G256)</f>
        <v>82731.100000000006</v>
      </c>
      <c r="H253" s="26">
        <f t="shared" si="100"/>
        <v>86243.200000000012</v>
      </c>
    </row>
    <row r="254" spans="1:8" ht="30" x14ac:dyDescent="0.25">
      <c r="A254" s="24" t="s">
        <v>225</v>
      </c>
      <c r="B254" s="25" t="s">
        <v>450</v>
      </c>
      <c r="C254" s="15" t="s">
        <v>480</v>
      </c>
      <c r="D254" s="25" t="s">
        <v>226</v>
      </c>
      <c r="E254" s="14"/>
      <c r="F254" s="26">
        <f>SUM(F255)</f>
        <v>61345.799999999996</v>
      </c>
      <c r="G254" s="26">
        <f t="shared" ref="G254:H254" si="101">SUM(G255)</f>
        <v>62568.800000000003</v>
      </c>
      <c r="H254" s="26">
        <f t="shared" si="101"/>
        <v>31154.9</v>
      </c>
    </row>
    <row r="255" spans="1:8" ht="30" x14ac:dyDescent="0.25">
      <c r="A255" s="24" t="s">
        <v>227</v>
      </c>
      <c r="B255" s="25" t="s">
        <v>450</v>
      </c>
      <c r="C255" s="15" t="s">
        <v>480</v>
      </c>
      <c r="D255" s="25" t="s">
        <v>226</v>
      </c>
      <c r="E255" s="14">
        <v>700</v>
      </c>
      <c r="F255" s="26">
        <f>62941.1-1595.3</f>
        <v>61345.799999999996</v>
      </c>
      <c r="G255" s="26">
        <f>65739.6-3170.8</f>
        <v>62568.800000000003</v>
      </c>
      <c r="H255" s="26">
        <f>35283.8-4128.9</f>
        <v>31154.9</v>
      </c>
    </row>
    <row r="256" spans="1:8" ht="75" x14ac:dyDescent="0.25">
      <c r="A256" s="24" t="s">
        <v>228</v>
      </c>
      <c r="B256" s="25" t="s">
        <v>450</v>
      </c>
      <c r="C256" s="15" t="s">
        <v>480</v>
      </c>
      <c r="D256" s="25" t="s">
        <v>229</v>
      </c>
      <c r="E256" s="14"/>
      <c r="F256" s="26">
        <v>20336.2</v>
      </c>
      <c r="G256" s="26">
        <v>20162.3</v>
      </c>
      <c r="H256" s="26">
        <f>H257</f>
        <v>55088.3</v>
      </c>
    </row>
    <row r="257" spans="1:8" ht="30" x14ac:dyDescent="0.25">
      <c r="A257" s="24" t="s">
        <v>227</v>
      </c>
      <c r="B257" s="25" t="s">
        <v>450</v>
      </c>
      <c r="C257" s="15" t="s">
        <v>480</v>
      </c>
      <c r="D257" s="25" t="s">
        <v>229</v>
      </c>
      <c r="E257" s="14">
        <v>700</v>
      </c>
      <c r="F257" s="26">
        <v>20336.2</v>
      </c>
      <c r="G257" s="26">
        <v>20162.3</v>
      </c>
      <c r="H257" s="26">
        <v>55088.3</v>
      </c>
    </row>
    <row r="258" spans="1:8" x14ac:dyDescent="0.25">
      <c r="A258" s="24"/>
      <c r="B258" s="25"/>
      <c r="C258" s="15" t="s">
        <v>449</v>
      </c>
      <c r="D258" s="25"/>
      <c r="E258" s="14"/>
      <c r="F258" s="26"/>
      <c r="G258" s="26"/>
      <c r="H258" s="26"/>
    </row>
    <row r="259" spans="1:8" ht="29.25" x14ac:dyDescent="0.25">
      <c r="A259" s="21" t="s">
        <v>230</v>
      </c>
      <c r="B259" s="22" t="s">
        <v>481</v>
      </c>
      <c r="C259" s="15" t="s">
        <v>449</v>
      </c>
      <c r="D259" s="22"/>
      <c r="E259" s="14"/>
      <c r="F259" s="23">
        <f>SUM(F260)</f>
        <v>64498.6</v>
      </c>
      <c r="G259" s="23">
        <f t="shared" ref="G259:H259" si="102">SUM(G260)</f>
        <v>85743.6</v>
      </c>
      <c r="H259" s="23">
        <f t="shared" si="102"/>
        <v>87086.5</v>
      </c>
    </row>
    <row r="260" spans="1:8" x14ac:dyDescent="0.25">
      <c r="A260" s="24" t="s">
        <v>8</v>
      </c>
      <c r="B260" s="25" t="s">
        <v>481</v>
      </c>
      <c r="C260" s="15" t="s">
        <v>443</v>
      </c>
      <c r="D260" s="25"/>
      <c r="E260" s="14"/>
      <c r="F260" s="26">
        <f>SUM(F261+F267)</f>
        <v>64498.6</v>
      </c>
      <c r="G260" s="26">
        <f t="shared" ref="G260:H260" si="103">SUM(G261+G267)</f>
        <v>85743.6</v>
      </c>
      <c r="H260" s="26">
        <f t="shared" si="103"/>
        <v>87086.5</v>
      </c>
    </row>
    <row r="261" spans="1:8" ht="60" x14ac:dyDescent="0.25">
      <c r="A261" s="24" t="s">
        <v>231</v>
      </c>
      <c r="B261" s="25" t="s">
        <v>481</v>
      </c>
      <c r="C261" s="15" t="s">
        <v>482</v>
      </c>
      <c r="D261" s="25"/>
      <c r="E261" s="14"/>
      <c r="F261" s="26">
        <f>SUM(F262)</f>
        <v>34498.6</v>
      </c>
      <c r="G261" s="26">
        <f t="shared" ref="G261:H262" si="104">SUM(G262)</f>
        <v>35743.599999999999</v>
      </c>
      <c r="H261" s="26">
        <f t="shared" si="104"/>
        <v>37086.5</v>
      </c>
    </row>
    <row r="262" spans="1:8" x14ac:dyDescent="0.25">
      <c r="A262" s="24" t="s">
        <v>10</v>
      </c>
      <c r="B262" s="25" t="s">
        <v>481</v>
      </c>
      <c r="C262" s="15" t="s">
        <v>482</v>
      </c>
      <c r="D262" s="25" t="s">
        <v>11</v>
      </c>
      <c r="E262" s="14"/>
      <c r="F262" s="26">
        <f>SUM(F263)</f>
        <v>34498.6</v>
      </c>
      <c r="G262" s="26">
        <f t="shared" si="104"/>
        <v>35743.599999999999</v>
      </c>
      <c r="H262" s="26">
        <f t="shared" si="104"/>
        <v>37086.5</v>
      </c>
    </row>
    <row r="263" spans="1:8" ht="60" x14ac:dyDescent="0.25">
      <c r="A263" s="28" t="s">
        <v>38</v>
      </c>
      <c r="B263" s="25" t="s">
        <v>481</v>
      </c>
      <c r="C263" s="15" t="s">
        <v>482</v>
      </c>
      <c r="D263" s="25" t="s">
        <v>39</v>
      </c>
      <c r="E263" s="14"/>
      <c r="F263" s="26">
        <f>SUM(F264:F266)</f>
        <v>34498.6</v>
      </c>
      <c r="G263" s="26">
        <f t="shared" ref="G263:H263" si="105">SUM(G264:G266)</f>
        <v>35743.599999999999</v>
      </c>
      <c r="H263" s="26">
        <f t="shared" si="105"/>
        <v>37086.5</v>
      </c>
    </row>
    <row r="264" spans="1:8" ht="90" x14ac:dyDescent="0.25">
      <c r="A264" s="24" t="s">
        <v>14</v>
      </c>
      <c r="B264" s="25" t="s">
        <v>481</v>
      </c>
      <c r="C264" s="15" t="s">
        <v>482</v>
      </c>
      <c r="D264" s="25" t="s">
        <v>39</v>
      </c>
      <c r="E264" s="14">
        <v>100</v>
      </c>
      <c r="F264" s="26">
        <f>32264.4+0.3</f>
        <v>32264.7</v>
      </c>
      <c r="G264" s="26">
        <v>33573.5</v>
      </c>
      <c r="H264" s="26">
        <v>34916.400000000001</v>
      </c>
    </row>
    <row r="265" spans="1:8" ht="45" x14ac:dyDescent="0.25">
      <c r="A265" s="24" t="s">
        <v>21</v>
      </c>
      <c r="B265" s="25" t="s">
        <v>481</v>
      </c>
      <c r="C265" s="15" t="s">
        <v>482</v>
      </c>
      <c r="D265" s="25" t="s">
        <v>39</v>
      </c>
      <c r="E265" s="14">
        <v>200</v>
      </c>
      <c r="F265" s="26">
        <f>2182.2-0.3</f>
        <v>2181.8999999999996</v>
      </c>
      <c r="G265" s="26">
        <v>2118.1</v>
      </c>
      <c r="H265" s="26">
        <v>2118.1</v>
      </c>
    </row>
    <row r="266" spans="1:8" x14ac:dyDescent="0.25">
      <c r="A266" s="9" t="s">
        <v>22</v>
      </c>
      <c r="B266" s="25" t="s">
        <v>481</v>
      </c>
      <c r="C266" s="15" t="s">
        <v>482</v>
      </c>
      <c r="D266" s="25" t="s">
        <v>39</v>
      </c>
      <c r="E266" s="14">
        <v>800</v>
      </c>
      <c r="F266" s="26">
        <v>52</v>
      </c>
      <c r="G266" s="26">
        <v>52</v>
      </c>
      <c r="H266" s="26">
        <v>52</v>
      </c>
    </row>
    <row r="267" spans="1:8" x14ac:dyDescent="0.25">
      <c r="A267" s="24" t="s">
        <v>232</v>
      </c>
      <c r="B267" s="25" t="s">
        <v>481</v>
      </c>
      <c r="C267" s="15" t="s">
        <v>483</v>
      </c>
      <c r="D267" s="25"/>
      <c r="E267" s="14"/>
      <c r="F267" s="26">
        <v>30000</v>
      </c>
      <c r="G267" s="26">
        <v>50000</v>
      </c>
      <c r="H267" s="26">
        <v>50000</v>
      </c>
    </row>
    <row r="268" spans="1:8" x14ac:dyDescent="0.25">
      <c r="A268" s="24" t="s">
        <v>10</v>
      </c>
      <c r="B268" s="56" t="s">
        <v>481</v>
      </c>
      <c r="C268" s="15" t="s">
        <v>483</v>
      </c>
      <c r="D268" s="25" t="s">
        <v>11</v>
      </c>
      <c r="E268" s="14"/>
      <c r="F268" s="26">
        <v>30000</v>
      </c>
      <c r="G268" s="26">
        <v>50000</v>
      </c>
      <c r="H268" s="26">
        <v>50000</v>
      </c>
    </row>
    <row r="269" spans="1:8" ht="30" x14ac:dyDescent="0.25">
      <c r="A269" s="24" t="s">
        <v>233</v>
      </c>
      <c r="B269" s="25" t="s">
        <v>481</v>
      </c>
      <c r="C269" s="15" t="s">
        <v>483</v>
      </c>
      <c r="D269" s="25" t="s">
        <v>234</v>
      </c>
      <c r="E269" s="14"/>
      <c r="F269" s="26">
        <v>30000</v>
      </c>
      <c r="G269" s="26">
        <v>50000</v>
      </c>
      <c r="H269" s="26">
        <v>50000</v>
      </c>
    </row>
    <row r="270" spans="1:8" x14ac:dyDescent="0.25">
      <c r="A270" s="9" t="s">
        <v>22</v>
      </c>
      <c r="B270" s="25" t="s">
        <v>481</v>
      </c>
      <c r="C270" s="15" t="s">
        <v>483</v>
      </c>
      <c r="D270" s="25" t="s">
        <v>234</v>
      </c>
      <c r="E270" s="14">
        <v>800</v>
      </c>
      <c r="F270" s="26">
        <v>30000</v>
      </c>
      <c r="G270" s="26">
        <v>50000</v>
      </c>
      <c r="H270" s="26">
        <v>50000</v>
      </c>
    </row>
    <row r="271" spans="1:8" x14ac:dyDescent="0.25">
      <c r="A271" s="24"/>
      <c r="B271" s="25"/>
      <c r="C271" s="15" t="s">
        <v>449</v>
      </c>
      <c r="D271" s="25"/>
      <c r="E271" s="14"/>
      <c r="F271" s="23"/>
      <c r="G271" s="26"/>
      <c r="H271" s="26"/>
    </row>
    <row r="272" spans="1:8" ht="29.25" x14ac:dyDescent="0.25">
      <c r="A272" s="21" t="s">
        <v>235</v>
      </c>
      <c r="B272" s="22" t="s">
        <v>484</v>
      </c>
      <c r="C272" s="15" t="s">
        <v>449</v>
      </c>
      <c r="D272" s="22"/>
      <c r="E272" s="14"/>
      <c r="F272" s="23">
        <f>SUM(F273+F301)</f>
        <v>805566.3</v>
      </c>
      <c r="G272" s="23">
        <f t="shared" ref="G272:H272" si="106">SUM(G273+G301)</f>
        <v>712440.2</v>
      </c>
      <c r="H272" s="23">
        <f t="shared" si="106"/>
        <v>588128.5</v>
      </c>
    </row>
    <row r="273" spans="1:8" x14ac:dyDescent="0.25">
      <c r="A273" s="38" t="s">
        <v>61</v>
      </c>
      <c r="B273" s="39" t="s">
        <v>484</v>
      </c>
      <c r="C273" s="39" t="s">
        <v>459</v>
      </c>
      <c r="D273" s="39"/>
      <c r="E273" s="40"/>
      <c r="F273" s="26">
        <f>SUM(F274+F282)</f>
        <v>277228.2</v>
      </c>
      <c r="G273" s="26">
        <f t="shared" ref="G273:H273" si="107">SUM(G274+G282)</f>
        <v>263166.69999999995</v>
      </c>
      <c r="H273" s="26">
        <f t="shared" si="107"/>
        <v>203498.7</v>
      </c>
    </row>
    <row r="274" spans="1:8" x14ac:dyDescent="0.25">
      <c r="A274" s="9" t="s">
        <v>236</v>
      </c>
      <c r="B274" s="39" t="s">
        <v>484</v>
      </c>
      <c r="C274" s="39" t="s">
        <v>485</v>
      </c>
      <c r="D274" s="39"/>
      <c r="E274" s="40"/>
      <c r="F274" s="26">
        <f>SUM(F275)</f>
        <v>3759.7</v>
      </c>
      <c r="G274" s="26">
        <f t="shared" ref="G274:H274" si="108">SUM(G275)</f>
        <v>3192.2</v>
      </c>
      <c r="H274" s="26">
        <f t="shared" si="108"/>
        <v>3024.2</v>
      </c>
    </row>
    <row r="275" spans="1:8" ht="60" x14ac:dyDescent="0.25">
      <c r="A275" s="24" t="s">
        <v>545</v>
      </c>
      <c r="B275" s="39" t="s">
        <v>484</v>
      </c>
      <c r="C275" s="39" t="s">
        <v>485</v>
      </c>
      <c r="D275" s="25" t="s">
        <v>63</v>
      </c>
      <c r="E275" s="40"/>
      <c r="F275" s="26">
        <f>SUM(F276)</f>
        <v>3759.7</v>
      </c>
      <c r="G275" s="26">
        <f t="shared" ref="G275:H276" si="109">SUM(G276)</f>
        <v>3192.2</v>
      </c>
      <c r="H275" s="26">
        <f t="shared" si="109"/>
        <v>3024.2</v>
      </c>
    </row>
    <row r="276" spans="1:8" ht="60" x14ac:dyDescent="0.25">
      <c r="A276" s="24" t="s">
        <v>64</v>
      </c>
      <c r="B276" s="39" t="s">
        <v>484</v>
      </c>
      <c r="C276" s="39" t="s">
        <v>485</v>
      </c>
      <c r="D276" s="25" t="s">
        <v>65</v>
      </c>
      <c r="E276" s="40"/>
      <c r="F276" s="26">
        <f>SUM(F277)</f>
        <v>3759.7</v>
      </c>
      <c r="G276" s="26">
        <f t="shared" si="109"/>
        <v>3192.2</v>
      </c>
      <c r="H276" s="26">
        <f t="shared" si="109"/>
        <v>3024.2</v>
      </c>
    </row>
    <row r="277" spans="1:8" ht="60" x14ac:dyDescent="0.25">
      <c r="A277" s="38" t="s">
        <v>66</v>
      </c>
      <c r="B277" s="39" t="s">
        <v>484</v>
      </c>
      <c r="C277" s="39" t="s">
        <v>485</v>
      </c>
      <c r="D277" s="25" t="s">
        <v>67</v>
      </c>
      <c r="E277" s="40"/>
      <c r="F277" s="26">
        <f>SUM(F278+F280)</f>
        <v>3759.7</v>
      </c>
      <c r="G277" s="26">
        <f t="shared" ref="G277:H277" si="110">SUM(G278+G280)</f>
        <v>3192.2</v>
      </c>
      <c r="H277" s="26">
        <f t="shared" si="110"/>
        <v>3024.2</v>
      </c>
    </row>
    <row r="278" spans="1:8" ht="60" x14ac:dyDescent="0.25">
      <c r="A278" s="24" t="s">
        <v>237</v>
      </c>
      <c r="B278" s="39" t="s">
        <v>484</v>
      </c>
      <c r="C278" s="39" t="s">
        <v>485</v>
      </c>
      <c r="D278" s="25" t="s">
        <v>238</v>
      </c>
      <c r="E278" s="40"/>
      <c r="F278" s="26">
        <f>SUM(F279)</f>
        <v>1000</v>
      </c>
      <c r="G278" s="26">
        <f t="shared" ref="G278:H278" si="111">SUM(G279)</f>
        <v>432.5</v>
      </c>
      <c r="H278" s="26">
        <f t="shared" si="111"/>
        <v>264.5</v>
      </c>
    </row>
    <row r="279" spans="1:8" ht="45" x14ac:dyDescent="0.25">
      <c r="A279" s="24" t="s">
        <v>21</v>
      </c>
      <c r="B279" s="39" t="s">
        <v>484</v>
      </c>
      <c r="C279" s="39" t="s">
        <v>485</v>
      </c>
      <c r="D279" s="25" t="s">
        <v>238</v>
      </c>
      <c r="E279" s="40">
        <v>200</v>
      </c>
      <c r="F279" s="26">
        <v>1000</v>
      </c>
      <c r="G279" s="26">
        <v>432.5</v>
      </c>
      <c r="H279" s="26">
        <v>264.5</v>
      </c>
    </row>
    <row r="280" spans="1:8" ht="60" x14ac:dyDescent="0.25">
      <c r="A280" s="45" t="s">
        <v>533</v>
      </c>
      <c r="B280" s="39" t="s">
        <v>484</v>
      </c>
      <c r="C280" s="39" t="s">
        <v>485</v>
      </c>
      <c r="D280" s="25" t="s">
        <v>239</v>
      </c>
      <c r="E280" s="40"/>
      <c r="F280" s="26">
        <f>SUM(F281)</f>
        <v>2759.7</v>
      </c>
      <c r="G280" s="26">
        <f t="shared" ref="G280:H280" si="112">SUM(G281)</f>
        <v>2759.7</v>
      </c>
      <c r="H280" s="26">
        <f t="shared" si="112"/>
        <v>2759.7</v>
      </c>
    </row>
    <row r="281" spans="1:8" ht="45" x14ac:dyDescent="0.25">
      <c r="A281" s="24" t="s">
        <v>21</v>
      </c>
      <c r="B281" s="39" t="s">
        <v>484</v>
      </c>
      <c r="C281" s="39" t="s">
        <v>485</v>
      </c>
      <c r="D281" s="25" t="s">
        <v>239</v>
      </c>
      <c r="E281" s="40">
        <v>200</v>
      </c>
      <c r="F281" s="26">
        <v>2759.7</v>
      </c>
      <c r="G281" s="26">
        <v>2759.7</v>
      </c>
      <c r="H281" s="26">
        <v>2759.7</v>
      </c>
    </row>
    <row r="282" spans="1:8" x14ac:dyDescent="0.25">
      <c r="A282" s="38" t="s">
        <v>86</v>
      </c>
      <c r="B282" s="39" t="s">
        <v>484</v>
      </c>
      <c r="C282" s="39" t="s">
        <v>462</v>
      </c>
      <c r="D282" s="39"/>
      <c r="E282" s="40"/>
      <c r="F282" s="26">
        <f>SUM(F283+F296)</f>
        <v>273468.5</v>
      </c>
      <c r="G282" s="26">
        <f t="shared" ref="G282:H282" si="113">SUM(G283+G296)</f>
        <v>259974.49999999997</v>
      </c>
      <c r="H282" s="26">
        <f t="shared" si="113"/>
        <v>200474.5</v>
      </c>
    </row>
    <row r="283" spans="1:8" ht="45" x14ac:dyDescent="0.25">
      <c r="A283" s="38" t="s">
        <v>572</v>
      </c>
      <c r="B283" s="39" t="s">
        <v>484</v>
      </c>
      <c r="C283" s="39" t="s">
        <v>462</v>
      </c>
      <c r="D283" s="39" t="s">
        <v>72</v>
      </c>
      <c r="E283" s="40"/>
      <c r="F283" s="26">
        <f>SUM(F284)</f>
        <v>249848</v>
      </c>
      <c r="G283" s="26">
        <f t="shared" ref="G283:H284" si="114">SUM(G284)</f>
        <v>253141.69999999998</v>
      </c>
      <c r="H283" s="26">
        <f t="shared" si="114"/>
        <v>193368.4</v>
      </c>
    </row>
    <row r="284" spans="1:8" ht="60" x14ac:dyDescent="0.25">
      <c r="A284" s="38" t="s">
        <v>87</v>
      </c>
      <c r="B284" s="39" t="s">
        <v>484</v>
      </c>
      <c r="C284" s="39" t="s">
        <v>462</v>
      </c>
      <c r="D284" s="39" t="s">
        <v>88</v>
      </c>
      <c r="E284" s="40"/>
      <c r="F284" s="26">
        <f>SUM(F285)</f>
        <v>249848</v>
      </c>
      <c r="G284" s="26">
        <f t="shared" si="114"/>
        <v>253141.69999999998</v>
      </c>
      <c r="H284" s="26">
        <f t="shared" si="114"/>
        <v>193368.4</v>
      </c>
    </row>
    <row r="285" spans="1:8" ht="30" x14ac:dyDescent="0.25">
      <c r="A285" s="42" t="s">
        <v>89</v>
      </c>
      <c r="B285" s="39" t="s">
        <v>484</v>
      </c>
      <c r="C285" s="39" t="s">
        <v>462</v>
      </c>
      <c r="D285" s="39" t="s">
        <v>90</v>
      </c>
      <c r="E285" s="40"/>
      <c r="F285" s="26">
        <f>SUM(F286+F288+F290+F292+F294)</f>
        <v>249848</v>
      </c>
      <c r="G285" s="26">
        <f t="shared" ref="G285:H285" si="115">SUM(G286+G288+G290+G292+G294)</f>
        <v>253141.69999999998</v>
      </c>
      <c r="H285" s="26">
        <f t="shared" si="115"/>
        <v>193368.4</v>
      </c>
    </row>
    <row r="286" spans="1:8" ht="60" x14ac:dyDescent="0.25">
      <c r="A286" s="38" t="s">
        <v>562</v>
      </c>
      <c r="B286" s="39" t="s">
        <v>484</v>
      </c>
      <c r="C286" s="39" t="s">
        <v>462</v>
      </c>
      <c r="D286" s="39" t="s">
        <v>563</v>
      </c>
      <c r="E286" s="40"/>
      <c r="F286" s="26">
        <f>SUM(F287)</f>
        <v>98066</v>
      </c>
      <c r="G286" s="26">
        <f t="shared" ref="G286:H286" si="116">SUM(G287)</f>
        <v>76993.399999999994</v>
      </c>
      <c r="H286" s="26">
        <f t="shared" si="116"/>
        <v>0</v>
      </c>
    </row>
    <row r="287" spans="1:8" x14ac:dyDescent="0.25">
      <c r="A287" s="42" t="s">
        <v>22</v>
      </c>
      <c r="B287" s="39" t="s">
        <v>484</v>
      </c>
      <c r="C287" s="39" t="s">
        <v>462</v>
      </c>
      <c r="D287" s="39" t="s">
        <v>563</v>
      </c>
      <c r="E287" s="40">
        <v>800</v>
      </c>
      <c r="F287" s="26">
        <v>98066</v>
      </c>
      <c r="G287" s="26">
        <v>76993.399999999994</v>
      </c>
      <c r="H287" s="26">
        <v>0</v>
      </c>
    </row>
    <row r="288" spans="1:8" ht="60" x14ac:dyDescent="0.25">
      <c r="A288" s="42" t="s">
        <v>527</v>
      </c>
      <c r="B288" s="39" t="s">
        <v>484</v>
      </c>
      <c r="C288" s="39" t="s">
        <v>462</v>
      </c>
      <c r="D288" s="39" t="s">
        <v>528</v>
      </c>
      <c r="E288" s="40"/>
      <c r="F288" s="26">
        <f>SUM(F289)</f>
        <v>475.3</v>
      </c>
      <c r="G288" s="26">
        <f t="shared" ref="G288:H288" si="117">SUM(G289)</f>
        <v>3125</v>
      </c>
      <c r="H288" s="26">
        <f t="shared" si="117"/>
        <v>2500</v>
      </c>
    </row>
    <row r="289" spans="1:8" x14ac:dyDescent="0.25">
      <c r="A289" s="42" t="s">
        <v>22</v>
      </c>
      <c r="B289" s="39" t="s">
        <v>484</v>
      </c>
      <c r="C289" s="39" t="s">
        <v>462</v>
      </c>
      <c r="D289" s="39" t="s">
        <v>528</v>
      </c>
      <c r="E289" s="40">
        <v>800</v>
      </c>
      <c r="F289" s="26">
        <v>475.3</v>
      </c>
      <c r="G289" s="26">
        <v>3125</v>
      </c>
      <c r="H289" s="26">
        <v>2500</v>
      </c>
    </row>
    <row r="290" spans="1:8" ht="120" x14ac:dyDescent="0.25">
      <c r="A290" s="38" t="s">
        <v>240</v>
      </c>
      <c r="B290" s="39" t="s">
        <v>484</v>
      </c>
      <c r="C290" s="39" t="s">
        <v>462</v>
      </c>
      <c r="D290" s="39" t="s">
        <v>241</v>
      </c>
      <c r="E290" s="40"/>
      <c r="F290" s="26">
        <f>SUM(F291)</f>
        <v>111095.9</v>
      </c>
      <c r="G290" s="26">
        <f t="shared" ref="G290:H290" si="118">SUM(G291)</f>
        <v>138469.79999999999</v>
      </c>
      <c r="H290" s="26">
        <f t="shared" si="118"/>
        <v>169736.9</v>
      </c>
    </row>
    <row r="291" spans="1:8" x14ac:dyDescent="0.25">
      <c r="A291" s="42" t="s">
        <v>22</v>
      </c>
      <c r="B291" s="39" t="s">
        <v>484</v>
      </c>
      <c r="C291" s="39" t="s">
        <v>462</v>
      </c>
      <c r="D291" s="39" t="s">
        <v>241</v>
      </c>
      <c r="E291" s="40">
        <v>800</v>
      </c>
      <c r="F291" s="26">
        <v>111095.9</v>
      </c>
      <c r="G291" s="26">
        <v>138469.79999999999</v>
      </c>
      <c r="H291" s="26">
        <v>169736.9</v>
      </c>
    </row>
    <row r="292" spans="1:8" ht="135" x14ac:dyDescent="0.25">
      <c r="A292" s="38" t="s">
        <v>242</v>
      </c>
      <c r="B292" s="39" t="s">
        <v>484</v>
      </c>
      <c r="C292" s="39" t="s">
        <v>462</v>
      </c>
      <c r="D292" s="39" t="s">
        <v>243</v>
      </c>
      <c r="E292" s="40"/>
      <c r="F292" s="26">
        <f>SUM(F293)</f>
        <v>2101.9</v>
      </c>
      <c r="G292" s="26">
        <f t="shared" ref="G292:H292" si="119">SUM(G293)</f>
        <v>2101.9</v>
      </c>
      <c r="H292" s="26">
        <f t="shared" si="119"/>
        <v>1285.4000000000001</v>
      </c>
    </row>
    <row r="293" spans="1:8" x14ac:dyDescent="0.25">
      <c r="A293" s="42" t="s">
        <v>22</v>
      </c>
      <c r="B293" s="39" t="s">
        <v>484</v>
      </c>
      <c r="C293" s="39" t="s">
        <v>462</v>
      </c>
      <c r="D293" s="39" t="s">
        <v>243</v>
      </c>
      <c r="E293" s="40">
        <v>800</v>
      </c>
      <c r="F293" s="26">
        <v>2101.9</v>
      </c>
      <c r="G293" s="26">
        <v>2101.9</v>
      </c>
      <c r="H293" s="26">
        <v>1285.4000000000001</v>
      </c>
    </row>
    <row r="294" spans="1:8" ht="120" x14ac:dyDescent="0.25">
      <c r="A294" s="38" t="s">
        <v>244</v>
      </c>
      <c r="B294" s="39" t="s">
        <v>484</v>
      </c>
      <c r="C294" s="39" t="s">
        <v>462</v>
      </c>
      <c r="D294" s="39" t="s">
        <v>245</v>
      </c>
      <c r="E294" s="40"/>
      <c r="F294" s="26">
        <f>SUM(F295)</f>
        <v>38108.9</v>
      </c>
      <c r="G294" s="26">
        <f t="shared" ref="G294:H294" si="120">SUM(G295)</f>
        <v>32451.599999999999</v>
      </c>
      <c r="H294" s="26">
        <f t="shared" si="120"/>
        <v>19846.099999999999</v>
      </c>
    </row>
    <row r="295" spans="1:8" x14ac:dyDescent="0.25">
      <c r="A295" s="42" t="s">
        <v>22</v>
      </c>
      <c r="B295" s="39" t="s">
        <v>484</v>
      </c>
      <c r="C295" s="39" t="s">
        <v>462</v>
      </c>
      <c r="D295" s="39" t="s">
        <v>245</v>
      </c>
      <c r="E295" s="40">
        <v>800</v>
      </c>
      <c r="F295" s="26">
        <v>38108.9</v>
      </c>
      <c r="G295" s="26">
        <v>32451.599999999999</v>
      </c>
      <c r="H295" s="26">
        <v>19846.099999999999</v>
      </c>
    </row>
    <row r="296" spans="1:8" ht="60" x14ac:dyDescent="0.25">
      <c r="A296" s="28" t="s">
        <v>545</v>
      </c>
      <c r="B296" s="25" t="s">
        <v>484</v>
      </c>
      <c r="C296" s="15" t="s">
        <v>462</v>
      </c>
      <c r="D296" s="25" t="s">
        <v>63</v>
      </c>
      <c r="E296" s="40"/>
      <c r="F296" s="26">
        <f>SUM(F297)</f>
        <v>23620.5</v>
      </c>
      <c r="G296" s="26">
        <f t="shared" ref="G296:H299" si="121">SUM(G297)</f>
        <v>6832.8</v>
      </c>
      <c r="H296" s="26">
        <f t="shared" si="121"/>
        <v>7106.1</v>
      </c>
    </row>
    <row r="297" spans="1:8" ht="45" x14ac:dyDescent="0.25">
      <c r="A297" s="28" t="s">
        <v>97</v>
      </c>
      <c r="B297" s="25" t="s">
        <v>484</v>
      </c>
      <c r="C297" s="15" t="s">
        <v>462</v>
      </c>
      <c r="D297" s="25" t="s">
        <v>98</v>
      </c>
      <c r="E297" s="40"/>
      <c r="F297" s="26">
        <f>SUM(F298)</f>
        <v>23620.5</v>
      </c>
      <c r="G297" s="26">
        <f t="shared" si="121"/>
        <v>6832.8</v>
      </c>
      <c r="H297" s="26">
        <f t="shared" si="121"/>
        <v>7106.1</v>
      </c>
    </row>
    <row r="298" spans="1:8" ht="60" x14ac:dyDescent="0.25">
      <c r="A298" s="28" t="s">
        <v>99</v>
      </c>
      <c r="B298" s="25" t="s">
        <v>484</v>
      </c>
      <c r="C298" s="15" t="s">
        <v>462</v>
      </c>
      <c r="D298" s="25" t="s">
        <v>100</v>
      </c>
      <c r="E298" s="40"/>
      <c r="F298" s="26">
        <f>SUM(F299)</f>
        <v>23620.5</v>
      </c>
      <c r="G298" s="26">
        <f t="shared" si="121"/>
        <v>6832.8</v>
      </c>
      <c r="H298" s="26">
        <f t="shared" si="121"/>
        <v>7106.1</v>
      </c>
    </row>
    <row r="299" spans="1:8" ht="45" x14ac:dyDescent="0.25">
      <c r="A299" s="28" t="s">
        <v>101</v>
      </c>
      <c r="B299" s="25" t="s">
        <v>484</v>
      </c>
      <c r="C299" s="15" t="s">
        <v>462</v>
      </c>
      <c r="D299" s="25" t="s">
        <v>102</v>
      </c>
      <c r="E299" s="40"/>
      <c r="F299" s="26">
        <f>SUM(F300)</f>
        <v>23620.5</v>
      </c>
      <c r="G299" s="26">
        <f t="shared" si="121"/>
        <v>6832.8</v>
      </c>
      <c r="H299" s="26">
        <f t="shared" si="121"/>
        <v>7106.1</v>
      </c>
    </row>
    <row r="300" spans="1:8" ht="45" x14ac:dyDescent="0.25">
      <c r="A300" s="24" t="s">
        <v>21</v>
      </c>
      <c r="B300" s="25" t="s">
        <v>484</v>
      </c>
      <c r="C300" s="15" t="s">
        <v>462</v>
      </c>
      <c r="D300" s="25" t="s">
        <v>102</v>
      </c>
      <c r="E300" s="40">
        <v>200</v>
      </c>
      <c r="F300" s="26">
        <v>23620.5</v>
      </c>
      <c r="G300" s="26">
        <v>6832.8</v>
      </c>
      <c r="H300" s="26">
        <v>7106.1</v>
      </c>
    </row>
    <row r="301" spans="1:8" x14ac:dyDescent="0.25">
      <c r="A301" s="38" t="s">
        <v>125</v>
      </c>
      <c r="B301" s="39" t="s">
        <v>484</v>
      </c>
      <c r="C301" s="39" t="s">
        <v>464</v>
      </c>
      <c r="D301" s="39"/>
      <c r="E301" s="40"/>
      <c r="F301" s="26">
        <f>SUM(F302+F321+F338+F359)</f>
        <v>528338.1</v>
      </c>
      <c r="G301" s="26">
        <f>SUM(G302+G321+G338+G359)</f>
        <v>449273.49999999994</v>
      </c>
      <c r="H301" s="26">
        <f>SUM(H302+H321+H338+H359)</f>
        <v>384629.8</v>
      </c>
    </row>
    <row r="302" spans="1:8" x14ac:dyDescent="0.25">
      <c r="A302" s="38" t="s">
        <v>126</v>
      </c>
      <c r="B302" s="39" t="s">
        <v>484</v>
      </c>
      <c r="C302" s="39" t="s">
        <v>465</v>
      </c>
      <c r="D302" s="39"/>
      <c r="E302" s="40"/>
      <c r="F302" s="26">
        <f>SUM(F303+F306+F311)</f>
        <v>19553.900000000001</v>
      </c>
      <c r="G302" s="26">
        <f t="shared" ref="G302:H302" si="122">SUM(G303+G306+G311)</f>
        <v>12140.5</v>
      </c>
      <c r="H302" s="26">
        <f t="shared" si="122"/>
        <v>9631.1999999999989</v>
      </c>
    </row>
    <row r="303" spans="1:8" x14ac:dyDescent="0.25">
      <c r="A303" s="38" t="s">
        <v>10</v>
      </c>
      <c r="B303" s="39" t="s">
        <v>484</v>
      </c>
      <c r="C303" s="39" t="s">
        <v>465</v>
      </c>
      <c r="D303" s="39" t="s">
        <v>11</v>
      </c>
      <c r="E303" s="40"/>
      <c r="F303" s="26">
        <f>SUM(F304)</f>
        <v>5300</v>
      </c>
      <c r="G303" s="26">
        <f t="shared" ref="G303:H303" si="123">SUM(G304)</f>
        <v>0</v>
      </c>
      <c r="H303" s="26">
        <f t="shared" si="123"/>
        <v>0</v>
      </c>
    </row>
    <row r="304" spans="1:8" ht="30" x14ac:dyDescent="0.25">
      <c r="A304" s="38" t="s">
        <v>585</v>
      </c>
      <c r="B304" s="39" t="s">
        <v>484</v>
      </c>
      <c r="C304" s="39" t="s">
        <v>465</v>
      </c>
      <c r="D304" s="39" t="s">
        <v>226</v>
      </c>
      <c r="E304" s="40"/>
      <c r="F304" s="26">
        <f>SUM(F305)</f>
        <v>5300</v>
      </c>
      <c r="G304" s="26">
        <f t="shared" ref="G304:H304" si="124">SUM(G305)</f>
        <v>0</v>
      </c>
      <c r="H304" s="26">
        <f t="shared" si="124"/>
        <v>0</v>
      </c>
    </row>
    <row r="305" spans="1:8" x14ac:dyDescent="0.25">
      <c r="A305" s="42" t="s">
        <v>22</v>
      </c>
      <c r="B305" s="39" t="s">
        <v>484</v>
      </c>
      <c r="C305" s="39" t="s">
        <v>465</v>
      </c>
      <c r="D305" s="39" t="s">
        <v>226</v>
      </c>
      <c r="E305" s="40">
        <v>800</v>
      </c>
      <c r="F305" s="26">
        <v>5300</v>
      </c>
      <c r="G305" s="26">
        <v>0</v>
      </c>
      <c r="H305" s="26">
        <v>0</v>
      </c>
    </row>
    <row r="306" spans="1:8" ht="45" x14ac:dyDescent="0.25">
      <c r="A306" s="38" t="s">
        <v>553</v>
      </c>
      <c r="B306" s="39" t="s">
        <v>484</v>
      </c>
      <c r="C306" s="39" t="s">
        <v>465</v>
      </c>
      <c r="D306" s="39" t="s">
        <v>246</v>
      </c>
      <c r="E306" s="40"/>
      <c r="F306" s="26">
        <f>SUM(F307)</f>
        <v>2000</v>
      </c>
      <c r="G306" s="26">
        <f t="shared" ref="G306:H306" si="125">SUM(G307)</f>
        <v>432.5</v>
      </c>
      <c r="H306" s="26">
        <f t="shared" si="125"/>
        <v>264.5</v>
      </c>
    </row>
    <row r="307" spans="1:8" ht="45" x14ac:dyDescent="0.25">
      <c r="A307" s="38" t="s">
        <v>247</v>
      </c>
      <c r="B307" s="39" t="s">
        <v>484</v>
      </c>
      <c r="C307" s="39" t="s">
        <v>465</v>
      </c>
      <c r="D307" s="39" t="s">
        <v>248</v>
      </c>
      <c r="E307" s="40"/>
      <c r="F307" s="26">
        <f>SUM(F308)</f>
        <v>2000</v>
      </c>
      <c r="G307" s="26">
        <f t="shared" ref="G307:H308" si="126">SUM(G308)</f>
        <v>432.5</v>
      </c>
      <c r="H307" s="26">
        <f t="shared" si="126"/>
        <v>264.5</v>
      </c>
    </row>
    <row r="308" spans="1:8" ht="45" x14ac:dyDescent="0.25">
      <c r="A308" s="38" t="s">
        <v>249</v>
      </c>
      <c r="B308" s="39" t="s">
        <v>484</v>
      </c>
      <c r="C308" s="39" t="s">
        <v>465</v>
      </c>
      <c r="D308" s="39" t="s">
        <v>250</v>
      </c>
      <c r="E308" s="40"/>
      <c r="F308" s="26">
        <f>SUM(F309)</f>
        <v>2000</v>
      </c>
      <c r="G308" s="26">
        <f t="shared" si="126"/>
        <v>432.5</v>
      </c>
      <c r="H308" s="26">
        <f t="shared" si="126"/>
        <v>264.5</v>
      </c>
    </row>
    <row r="309" spans="1:8" ht="30" x14ac:dyDescent="0.25">
      <c r="A309" s="38" t="s">
        <v>251</v>
      </c>
      <c r="B309" s="39" t="s">
        <v>484</v>
      </c>
      <c r="C309" s="39" t="s">
        <v>465</v>
      </c>
      <c r="D309" s="39" t="s">
        <v>252</v>
      </c>
      <c r="E309" s="40"/>
      <c r="F309" s="26">
        <f>SUM(F310)</f>
        <v>2000</v>
      </c>
      <c r="G309" s="26">
        <f t="shared" ref="G309:H309" si="127">SUM(G310)</f>
        <v>432.5</v>
      </c>
      <c r="H309" s="26">
        <f t="shared" si="127"/>
        <v>264.5</v>
      </c>
    </row>
    <row r="310" spans="1:8" ht="45" x14ac:dyDescent="0.25">
      <c r="A310" s="24" t="s">
        <v>21</v>
      </c>
      <c r="B310" s="39" t="s">
        <v>484</v>
      </c>
      <c r="C310" s="39" t="s">
        <v>465</v>
      </c>
      <c r="D310" s="39" t="s">
        <v>252</v>
      </c>
      <c r="E310" s="40">
        <v>200</v>
      </c>
      <c r="F310" s="26">
        <v>2000</v>
      </c>
      <c r="G310" s="26">
        <v>432.5</v>
      </c>
      <c r="H310" s="26">
        <v>264.5</v>
      </c>
    </row>
    <row r="311" spans="1:8" ht="90" x14ac:dyDescent="0.25">
      <c r="A311" s="38" t="s">
        <v>559</v>
      </c>
      <c r="B311" s="39" t="s">
        <v>484</v>
      </c>
      <c r="C311" s="39" t="s">
        <v>465</v>
      </c>
      <c r="D311" s="39" t="s">
        <v>127</v>
      </c>
      <c r="E311" s="40"/>
      <c r="F311" s="26">
        <f>SUM(F312)</f>
        <v>12253.9</v>
      </c>
      <c r="G311" s="26">
        <f t="shared" ref="G311:H311" si="128">SUM(G312)</f>
        <v>11708</v>
      </c>
      <c r="H311" s="26">
        <f t="shared" si="128"/>
        <v>9366.6999999999989</v>
      </c>
    </row>
    <row r="312" spans="1:8" ht="60" x14ac:dyDescent="0.25">
      <c r="A312" s="38" t="s">
        <v>135</v>
      </c>
      <c r="B312" s="39" t="s">
        <v>484</v>
      </c>
      <c r="C312" s="39" t="s">
        <v>465</v>
      </c>
      <c r="D312" s="39" t="s">
        <v>136</v>
      </c>
      <c r="E312" s="40"/>
      <c r="F312" s="26">
        <f>SUM(F313+F316)</f>
        <v>12253.9</v>
      </c>
      <c r="G312" s="26">
        <f t="shared" ref="G312:H312" si="129">SUM(G313+G316)</f>
        <v>11708</v>
      </c>
      <c r="H312" s="26">
        <f t="shared" si="129"/>
        <v>9366.6999999999989</v>
      </c>
    </row>
    <row r="313" spans="1:8" ht="45" x14ac:dyDescent="0.25">
      <c r="A313" s="41" t="s">
        <v>253</v>
      </c>
      <c r="B313" s="39" t="s">
        <v>484</v>
      </c>
      <c r="C313" s="39" t="s">
        <v>465</v>
      </c>
      <c r="D313" s="39" t="s">
        <v>254</v>
      </c>
      <c r="E313" s="40"/>
      <c r="F313" s="26">
        <f>SUM(F314)</f>
        <v>10118.4</v>
      </c>
      <c r="G313" s="26">
        <f t="shared" ref="G313:H313" si="130">SUM(G314)</f>
        <v>10118.4</v>
      </c>
      <c r="H313" s="26">
        <f t="shared" si="130"/>
        <v>8906.7999999999993</v>
      </c>
    </row>
    <row r="314" spans="1:8" ht="135" x14ac:dyDescent="0.25">
      <c r="A314" s="38" t="s">
        <v>255</v>
      </c>
      <c r="B314" s="39" t="s">
        <v>484</v>
      </c>
      <c r="C314" s="39" t="s">
        <v>465</v>
      </c>
      <c r="D314" s="39" t="s">
        <v>256</v>
      </c>
      <c r="E314" s="40"/>
      <c r="F314" s="26">
        <f>SUM(F315)</f>
        <v>10118.4</v>
      </c>
      <c r="G314" s="26">
        <f t="shared" ref="G314:H314" si="131">SUM(G315)</f>
        <v>10118.4</v>
      </c>
      <c r="H314" s="26">
        <f t="shared" si="131"/>
        <v>8906.7999999999993</v>
      </c>
    </row>
    <row r="315" spans="1:8" x14ac:dyDescent="0.25">
      <c r="A315" s="42" t="s">
        <v>22</v>
      </c>
      <c r="B315" s="39" t="s">
        <v>484</v>
      </c>
      <c r="C315" s="39" t="s">
        <v>465</v>
      </c>
      <c r="D315" s="39" t="s">
        <v>256</v>
      </c>
      <c r="E315" s="40">
        <v>800</v>
      </c>
      <c r="F315" s="26">
        <v>10118.4</v>
      </c>
      <c r="G315" s="26">
        <v>10118.4</v>
      </c>
      <c r="H315" s="26">
        <v>8906.7999999999993</v>
      </c>
    </row>
    <row r="316" spans="1:8" ht="75" x14ac:dyDescent="0.25">
      <c r="A316" s="42" t="s">
        <v>257</v>
      </c>
      <c r="B316" s="39" t="s">
        <v>484</v>
      </c>
      <c r="C316" s="39" t="s">
        <v>465</v>
      </c>
      <c r="D316" s="39" t="s">
        <v>258</v>
      </c>
      <c r="E316" s="40"/>
      <c r="F316" s="26">
        <f>SUM(F317+F319)</f>
        <v>2135.5</v>
      </c>
      <c r="G316" s="26">
        <f t="shared" ref="G316:H316" si="132">SUM(G317+G319)</f>
        <v>1589.6000000000001</v>
      </c>
      <c r="H316" s="26">
        <f t="shared" si="132"/>
        <v>459.9</v>
      </c>
    </row>
    <row r="317" spans="1:8" ht="60" x14ac:dyDescent="0.25">
      <c r="A317" s="42" t="s">
        <v>259</v>
      </c>
      <c r="B317" s="39" t="s">
        <v>484</v>
      </c>
      <c r="C317" s="39" t="s">
        <v>465</v>
      </c>
      <c r="D317" s="39" t="s">
        <v>260</v>
      </c>
      <c r="E317" s="40"/>
      <c r="F317" s="26">
        <f>SUM(F318)</f>
        <v>227.7</v>
      </c>
      <c r="G317" s="26">
        <f t="shared" ref="G317:H317" si="133">SUM(G318)</f>
        <v>227.7</v>
      </c>
      <c r="H317" s="26">
        <f t="shared" si="133"/>
        <v>139.19999999999999</v>
      </c>
    </row>
    <row r="318" spans="1:8" ht="45" x14ac:dyDescent="0.25">
      <c r="A318" s="24" t="s">
        <v>21</v>
      </c>
      <c r="B318" s="39" t="s">
        <v>484</v>
      </c>
      <c r="C318" s="39" t="s">
        <v>465</v>
      </c>
      <c r="D318" s="39" t="s">
        <v>260</v>
      </c>
      <c r="E318" s="40">
        <v>200</v>
      </c>
      <c r="F318" s="26">
        <v>227.7</v>
      </c>
      <c r="G318" s="26">
        <v>227.7</v>
      </c>
      <c r="H318" s="26">
        <v>139.19999999999999</v>
      </c>
    </row>
    <row r="319" spans="1:8" ht="45" x14ac:dyDescent="0.25">
      <c r="A319" s="42" t="s">
        <v>261</v>
      </c>
      <c r="B319" s="39" t="s">
        <v>484</v>
      </c>
      <c r="C319" s="39" t="s">
        <v>465</v>
      </c>
      <c r="D319" s="39" t="s">
        <v>262</v>
      </c>
      <c r="E319" s="40"/>
      <c r="F319" s="26">
        <f>SUM(F320)</f>
        <v>1907.8</v>
      </c>
      <c r="G319" s="26">
        <f t="shared" ref="G319:H319" si="134">SUM(G320)</f>
        <v>1361.9</v>
      </c>
      <c r="H319" s="26">
        <f t="shared" si="134"/>
        <v>320.7</v>
      </c>
    </row>
    <row r="320" spans="1:8" ht="45" x14ac:dyDescent="0.25">
      <c r="A320" s="42" t="s">
        <v>263</v>
      </c>
      <c r="B320" s="39" t="s">
        <v>484</v>
      </c>
      <c r="C320" s="39" t="s">
        <v>465</v>
      </c>
      <c r="D320" s="39" t="s">
        <v>262</v>
      </c>
      <c r="E320" s="40">
        <v>200</v>
      </c>
      <c r="F320" s="26">
        <v>1907.8</v>
      </c>
      <c r="G320" s="92">
        <v>1361.9</v>
      </c>
      <c r="H320" s="92">
        <v>320.7</v>
      </c>
    </row>
    <row r="321" spans="1:8" x14ac:dyDescent="0.25">
      <c r="A321" s="38" t="s">
        <v>134</v>
      </c>
      <c r="B321" s="39" t="s">
        <v>484</v>
      </c>
      <c r="C321" s="39" t="s">
        <v>466</v>
      </c>
      <c r="D321" s="39"/>
      <c r="E321" s="40"/>
      <c r="F321" s="26">
        <f>SUM(F322)</f>
        <v>164006.69999999998</v>
      </c>
      <c r="G321" s="26">
        <f t="shared" ref="G321:H321" si="135">SUM(G322)</f>
        <v>155982.99999999997</v>
      </c>
      <c r="H321" s="26">
        <f t="shared" si="135"/>
        <v>152737.29999999999</v>
      </c>
    </row>
    <row r="322" spans="1:8" ht="90" x14ac:dyDescent="0.25">
      <c r="A322" s="38" t="s">
        <v>559</v>
      </c>
      <c r="B322" s="39" t="s">
        <v>484</v>
      </c>
      <c r="C322" s="39" t="s">
        <v>466</v>
      </c>
      <c r="D322" s="39" t="s">
        <v>127</v>
      </c>
      <c r="E322" s="40"/>
      <c r="F322" s="26">
        <f>SUM(F323)</f>
        <v>164006.69999999998</v>
      </c>
      <c r="G322" s="26">
        <f t="shared" ref="G322:H322" si="136">SUM(G323)</f>
        <v>155982.99999999997</v>
      </c>
      <c r="H322" s="26">
        <f t="shared" si="136"/>
        <v>152737.29999999999</v>
      </c>
    </row>
    <row r="323" spans="1:8" ht="60" x14ac:dyDescent="0.25">
      <c r="A323" s="38" t="s">
        <v>135</v>
      </c>
      <c r="B323" s="39" t="s">
        <v>484</v>
      </c>
      <c r="C323" s="39" t="s">
        <v>466</v>
      </c>
      <c r="D323" s="39" t="s">
        <v>136</v>
      </c>
      <c r="E323" s="40"/>
      <c r="F323" s="26">
        <f>SUM(F324+F330+F333)</f>
        <v>164006.69999999998</v>
      </c>
      <c r="G323" s="26">
        <f t="shared" ref="G323:H323" si="137">SUM(G324+G330+G333)</f>
        <v>155982.99999999997</v>
      </c>
      <c r="H323" s="26">
        <f t="shared" si="137"/>
        <v>152737.29999999999</v>
      </c>
    </row>
    <row r="324" spans="1:8" ht="45" x14ac:dyDescent="0.25">
      <c r="A324" s="58" t="s">
        <v>137</v>
      </c>
      <c r="B324" s="39" t="s">
        <v>484</v>
      </c>
      <c r="C324" s="39" t="s">
        <v>466</v>
      </c>
      <c r="D324" s="39" t="s">
        <v>138</v>
      </c>
      <c r="E324" s="40"/>
      <c r="F324" s="26">
        <f>SUM(F325+F327)</f>
        <v>147527.19999999998</v>
      </c>
      <c r="G324" s="26">
        <f t="shared" ref="G324:H324" si="138">SUM(G325+G327)</f>
        <v>147527.19999999998</v>
      </c>
      <c r="H324" s="26">
        <f t="shared" si="138"/>
        <v>147527.19999999998</v>
      </c>
    </row>
    <row r="325" spans="1:8" ht="30" x14ac:dyDescent="0.25">
      <c r="A325" s="58" t="s">
        <v>265</v>
      </c>
      <c r="B325" s="39" t="s">
        <v>484</v>
      </c>
      <c r="C325" s="39" t="s">
        <v>466</v>
      </c>
      <c r="D325" s="39" t="s">
        <v>266</v>
      </c>
      <c r="E325" s="40"/>
      <c r="F325" s="26">
        <f>SUM(F326)</f>
        <v>2000</v>
      </c>
      <c r="G325" s="26">
        <f t="shared" ref="G325:H325" si="139">SUM(G326)</f>
        <v>2000</v>
      </c>
      <c r="H325" s="26">
        <f t="shared" si="139"/>
        <v>2000</v>
      </c>
    </row>
    <row r="326" spans="1:8" ht="45" x14ac:dyDescent="0.25">
      <c r="A326" s="54" t="s">
        <v>21</v>
      </c>
      <c r="B326" s="39" t="s">
        <v>484</v>
      </c>
      <c r="C326" s="39" t="s">
        <v>466</v>
      </c>
      <c r="D326" s="39" t="s">
        <v>266</v>
      </c>
      <c r="E326" s="40">
        <v>200</v>
      </c>
      <c r="F326" s="26">
        <v>2000</v>
      </c>
      <c r="G326" s="26">
        <v>2000</v>
      </c>
      <c r="H326" s="26">
        <v>2000</v>
      </c>
    </row>
    <row r="327" spans="1:8" ht="225" x14ac:dyDescent="0.25">
      <c r="A327" s="42" t="s">
        <v>264</v>
      </c>
      <c r="B327" s="39" t="s">
        <v>484</v>
      </c>
      <c r="C327" s="39" t="s">
        <v>466</v>
      </c>
      <c r="D327" s="39" t="s">
        <v>529</v>
      </c>
      <c r="E327" s="40"/>
      <c r="F327" s="26">
        <f>SUM(F328:F329)</f>
        <v>145527.19999999998</v>
      </c>
      <c r="G327" s="26">
        <f>SUM(G328:G329)</f>
        <v>145527.19999999998</v>
      </c>
      <c r="H327" s="26">
        <f>SUM(H328:H329)</f>
        <v>145527.19999999998</v>
      </c>
    </row>
    <row r="328" spans="1:8" ht="45" x14ac:dyDescent="0.25">
      <c r="A328" s="24" t="s">
        <v>21</v>
      </c>
      <c r="B328" s="39" t="s">
        <v>484</v>
      </c>
      <c r="C328" s="39" t="s">
        <v>466</v>
      </c>
      <c r="D328" s="39" t="s">
        <v>529</v>
      </c>
      <c r="E328" s="40">
        <v>200</v>
      </c>
      <c r="F328" s="26">
        <v>44.9</v>
      </c>
      <c r="G328" s="26">
        <v>44.9</v>
      </c>
      <c r="H328" s="26">
        <v>44.9</v>
      </c>
    </row>
    <row r="329" spans="1:8" x14ac:dyDescent="0.25">
      <c r="A329" s="42" t="s">
        <v>22</v>
      </c>
      <c r="B329" s="39" t="s">
        <v>484</v>
      </c>
      <c r="C329" s="39" t="s">
        <v>466</v>
      </c>
      <c r="D329" s="39" t="s">
        <v>529</v>
      </c>
      <c r="E329" s="40">
        <v>800</v>
      </c>
      <c r="F329" s="26">
        <v>145482.29999999999</v>
      </c>
      <c r="G329" s="26">
        <v>145482.29999999999</v>
      </c>
      <c r="H329" s="26">
        <v>145482.29999999999</v>
      </c>
    </row>
    <row r="330" spans="1:8" ht="45" x14ac:dyDescent="0.25">
      <c r="A330" s="41" t="s">
        <v>253</v>
      </c>
      <c r="B330" s="39" t="s">
        <v>484</v>
      </c>
      <c r="C330" s="39" t="s">
        <v>466</v>
      </c>
      <c r="D330" s="39" t="s">
        <v>254</v>
      </c>
      <c r="E330" s="40"/>
      <c r="F330" s="26">
        <f>SUM(F331)</f>
        <v>6521.7</v>
      </c>
      <c r="G330" s="26">
        <f t="shared" ref="G330:H330" si="140">SUM(G331)</f>
        <v>8355.7999999999993</v>
      </c>
      <c r="H330" s="26">
        <f t="shared" si="140"/>
        <v>5110.1000000000004</v>
      </c>
    </row>
    <row r="331" spans="1:8" ht="90" x14ac:dyDescent="0.25">
      <c r="A331" s="38" t="s">
        <v>515</v>
      </c>
      <c r="B331" s="39" t="s">
        <v>484</v>
      </c>
      <c r="C331" s="39" t="s">
        <v>466</v>
      </c>
      <c r="D331" s="39" t="s">
        <v>267</v>
      </c>
      <c r="E331" s="40"/>
      <c r="F331" s="26">
        <f>SUM(F332)</f>
        <v>6521.7</v>
      </c>
      <c r="G331" s="26">
        <f t="shared" ref="G331:H331" si="141">SUM(G332)</f>
        <v>8355.7999999999993</v>
      </c>
      <c r="H331" s="26">
        <f t="shared" si="141"/>
        <v>5110.1000000000004</v>
      </c>
    </row>
    <row r="332" spans="1:8" x14ac:dyDescent="0.25">
      <c r="A332" s="42" t="s">
        <v>22</v>
      </c>
      <c r="B332" s="39" t="s">
        <v>484</v>
      </c>
      <c r="C332" s="39" t="s">
        <v>466</v>
      </c>
      <c r="D332" s="39" t="s">
        <v>267</v>
      </c>
      <c r="E332" s="40">
        <v>800</v>
      </c>
      <c r="F332" s="26">
        <v>6521.7</v>
      </c>
      <c r="G332" s="26">
        <v>8355.7999999999993</v>
      </c>
      <c r="H332" s="26">
        <v>5110.1000000000004</v>
      </c>
    </row>
    <row r="333" spans="1:8" ht="75" x14ac:dyDescent="0.25">
      <c r="A333" s="59" t="s">
        <v>257</v>
      </c>
      <c r="B333" s="39" t="s">
        <v>484</v>
      </c>
      <c r="C333" s="39" t="s">
        <v>466</v>
      </c>
      <c r="D333" s="39" t="s">
        <v>258</v>
      </c>
      <c r="E333" s="40"/>
      <c r="F333" s="26">
        <f>SUM(F334+F336)</f>
        <v>9957.7999999999993</v>
      </c>
      <c r="G333" s="26">
        <f t="shared" ref="G333:H333" si="142">SUM(G334+G336)</f>
        <v>100</v>
      </c>
      <c r="H333" s="26">
        <f t="shared" si="142"/>
        <v>100</v>
      </c>
    </row>
    <row r="334" spans="1:8" ht="45" x14ac:dyDescent="0.25">
      <c r="A334" s="59" t="s">
        <v>268</v>
      </c>
      <c r="B334" s="39" t="s">
        <v>484</v>
      </c>
      <c r="C334" s="39" t="s">
        <v>466</v>
      </c>
      <c r="D334" s="39" t="s">
        <v>269</v>
      </c>
      <c r="E334" s="40"/>
      <c r="F334" s="26">
        <f>SUM(F335)</f>
        <v>100</v>
      </c>
      <c r="G334" s="26">
        <f t="shared" ref="G334:H334" si="143">SUM(G335)</f>
        <v>100</v>
      </c>
      <c r="H334" s="26">
        <f t="shared" si="143"/>
        <v>100</v>
      </c>
    </row>
    <row r="335" spans="1:8" ht="45" x14ac:dyDescent="0.25">
      <c r="A335" s="24" t="s">
        <v>21</v>
      </c>
      <c r="B335" s="39" t="s">
        <v>484</v>
      </c>
      <c r="C335" s="39" t="s">
        <v>466</v>
      </c>
      <c r="D335" s="39" t="s">
        <v>269</v>
      </c>
      <c r="E335" s="40">
        <v>200</v>
      </c>
      <c r="F335" s="26">
        <v>100</v>
      </c>
      <c r="G335" s="26">
        <v>100</v>
      </c>
      <c r="H335" s="26">
        <v>100</v>
      </c>
    </row>
    <row r="336" spans="1:8" ht="30" x14ac:dyDescent="0.25">
      <c r="A336" s="24" t="s">
        <v>270</v>
      </c>
      <c r="B336" s="39" t="s">
        <v>484</v>
      </c>
      <c r="C336" s="39" t="s">
        <v>466</v>
      </c>
      <c r="D336" s="39" t="s">
        <v>271</v>
      </c>
      <c r="E336" s="40"/>
      <c r="F336" s="26">
        <f>SUM(F337)</f>
        <v>9857.7999999999993</v>
      </c>
      <c r="G336" s="26">
        <f t="shared" ref="G336:H336" si="144">SUM(G337)</f>
        <v>0</v>
      </c>
      <c r="H336" s="26">
        <f t="shared" si="144"/>
        <v>0</v>
      </c>
    </row>
    <row r="337" spans="1:8" ht="45" x14ac:dyDescent="0.25">
      <c r="A337" s="24" t="s">
        <v>21</v>
      </c>
      <c r="B337" s="39" t="s">
        <v>484</v>
      </c>
      <c r="C337" s="39" t="s">
        <v>466</v>
      </c>
      <c r="D337" s="39" t="s">
        <v>271</v>
      </c>
      <c r="E337" s="40">
        <v>200</v>
      </c>
      <c r="F337" s="26">
        <v>9857.7999999999993</v>
      </c>
      <c r="G337" s="26">
        <v>0</v>
      </c>
      <c r="H337" s="26">
        <v>0</v>
      </c>
    </row>
    <row r="338" spans="1:8" x14ac:dyDescent="0.25">
      <c r="A338" s="38" t="s">
        <v>149</v>
      </c>
      <c r="B338" s="39" t="s">
        <v>484</v>
      </c>
      <c r="C338" s="39" t="s">
        <v>467</v>
      </c>
      <c r="D338" s="39"/>
      <c r="E338" s="40"/>
      <c r="F338" s="26">
        <f>SUM(F339+F354)</f>
        <v>302128.40000000002</v>
      </c>
      <c r="G338" s="26">
        <f t="shared" ref="G338:H338" si="145">SUM(G339+G354)</f>
        <v>236787.99999999997</v>
      </c>
      <c r="H338" s="26">
        <f t="shared" si="145"/>
        <v>176196.6</v>
      </c>
    </row>
    <row r="339" spans="1:8" ht="90" x14ac:dyDescent="0.25">
      <c r="A339" s="38" t="s">
        <v>559</v>
      </c>
      <c r="B339" s="39" t="s">
        <v>484</v>
      </c>
      <c r="C339" s="39" t="s">
        <v>467</v>
      </c>
      <c r="D339" s="39" t="s">
        <v>127</v>
      </c>
      <c r="E339" s="40"/>
      <c r="F339" s="26">
        <f>SUM(F340)</f>
        <v>262484.5</v>
      </c>
      <c r="G339" s="26">
        <f t="shared" ref="G339:H340" si="146">SUM(G340)</f>
        <v>236787.99999999997</v>
      </c>
      <c r="H339" s="26">
        <f t="shared" si="146"/>
        <v>176196.6</v>
      </c>
    </row>
    <row r="340" spans="1:8" ht="30" x14ac:dyDescent="0.25">
      <c r="A340" s="38" t="s">
        <v>150</v>
      </c>
      <c r="B340" s="39" t="s">
        <v>484</v>
      </c>
      <c r="C340" s="39" t="s">
        <v>467</v>
      </c>
      <c r="D340" s="39" t="s">
        <v>151</v>
      </c>
      <c r="E340" s="40"/>
      <c r="F340" s="26">
        <f>SUM(F341)</f>
        <v>262484.5</v>
      </c>
      <c r="G340" s="26">
        <f t="shared" si="146"/>
        <v>236787.99999999997</v>
      </c>
      <c r="H340" s="26">
        <f t="shared" si="146"/>
        <v>176196.6</v>
      </c>
    </row>
    <row r="341" spans="1:8" ht="45" x14ac:dyDescent="0.25">
      <c r="A341" s="38" t="s">
        <v>152</v>
      </c>
      <c r="B341" s="39" t="s">
        <v>484</v>
      </c>
      <c r="C341" s="39" t="s">
        <v>467</v>
      </c>
      <c r="D341" s="39" t="s">
        <v>153</v>
      </c>
      <c r="E341" s="40"/>
      <c r="F341" s="26">
        <f>SUM(F342+F344+F346+F348+F350+F352)</f>
        <v>262484.5</v>
      </c>
      <c r="G341" s="26">
        <f t="shared" ref="G341:H341" si="147">SUM(G342+G344+G346+G348+G350+G352)</f>
        <v>236787.99999999997</v>
      </c>
      <c r="H341" s="26">
        <f t="shared" si="147"/>
        <v>176196.6</v>
      </c>
    </row>
    <row r="342" spans="1:8" ht="135" x14ac:dyDescent="0.25">
      <c r="A342" s="42" t="s">
        <v>154</v>
      </c>
      <c r="B342" s="39" t="s">
        <v>484</v>
      </c>
      <c r="C342" s="39" t="s">
        <v>467</v>
      </c>
      <c r="D342" s="39" t="s">
        <v>155</v>
      </c>
      <c r="E342" s="40"/>
      <c r="F342" s="26">
        <f>SUM(F343)</f>
        <v>15000</v>
      </c>
      <c r="G342" s="26">
        <f t="shared" ref="G342:H342" si="148">SUM(G343)</f>
        <v>12975</v>
      </c>
      <c r="H342" s="26">
        <f t="shared" si="148"/>
        <v>7935</v>
      </c>
    </row>
    <row r="343" spans="1:8" ht="45" x14ac:dyDescent="0.25">
      <c r="A343" s="24" t="s">
        <v>21</v>
      </c>
      <c r="B343" s="39" t="s">
        <v>484</v>
      </c>
      <c r="C343" s="39" t="s">
        <v>467</v>
      </c>
      <c r="D343" s="39" t="s">
        <v>155</v>
      </c>
      <c r="E343" s="40">
        <v>200</v>
      </c>
      <c r="F343" s="26">
        <v>15000</v>
      </c>
      <c r="G343" s="26">
        <v>12975</v>
      </c>
      <c r="H343" s="26">
        <v>7935</v>
      </c>
    </row>
    <row r="344" spans="1:8" ht="30" x14ac:dyDescent="0.25">
      <c r="A344" s="41" t="s">
        <v>272</v>
      </c>
      <c r="B344" s="39" t="s">
        <v>484</v>
      </c>
      <c r="C344" s="39" t="s">
        <v>467</v>
      </c>
      <c r="D344" s="39" t="s">
        <v>273</v>
      </c>
      <c r="E344" s="40"/>
      <c r="F344" s="26">
        <f>SUM(F345)</f>
        <v>78197.5</v>
      </c>
      <c r="G344" s="26">
        <f t="shared" ref="G344:H344" si="149">SUM(G345)</f>
        <v>80801.2</v>
      </c>
      <c r="H344" s="26">
        <f t="shared" si="149"/>
        <v>80801.2</v>
      </c>
    </row>
    <row r="345" spans="1:8" ht="45" x14ac:dyDescent="0.25">
      <c r="A345" s="24" t="s">
        <v>21</v>
      </c>
      <c r="B345" s="39" t="s">
        <v>484</v>
      </c>
      <c r="C345" s="39" t="s">
        <v>467</v>
      </c>
      <c r="D345" s="39" t="s">
        <v>273</v>
      </c>
      <c r="E345" s="40">
        <v>200</v>
      </c>
      <c r="F345" s="26">
        <v>78197.5</v>
      </c>
      <c r="G345" s="26">
        <v>80801.2</v>
      </c>
      <c r="H345" s="26">
        <v>80801.2</v>
      </c>
    </row>
    <row r="346" spans="1:8" ht="30" x14ac:dyDescent="0.25">
      <c r="A346" s="38" t="s">
        <v>274</v>
      </c>
      <c r="B346" s="39" t="s">
        <v>484</v>
      </c>
      <c r="C346" s="39" t="s">
        <v>467</v>
      </c>
      <c r="D346" s="39" t="s">
        <v>275</v>
      </c>
      <c r="E346" s="40"/>
      <c r="F346" s="26">
        <f>SUM(F347)</f>
        <v>18632.599999999999</v>
      </c>
      <c r="G346" s="26">
        <f t="shared" ref="G346:H346" si="150">SUM(G347)</f>
        <v>18632.599999999999</v>
      </c>
      <c r="H346" s="26">
        <f t="shared" si="150"/>
        <v>11395</v>
      </c>
    </row>
    <row r="347" spans="1:8" ht="45" x14ac:dyDescent="0.25">
      <c r="A347" s="24" t="s">
        <v>21</v>
      </c>
      <c r="B347" s="39" t="s">
        <v>484</v>
      </c>
      <c r="C347" s="39" t="s">
        <v>467</v>
      </c>
      <c r="D347" s="39" t="s">
        <v>275</v>
      </c>
      <c r="E347" s="40">
        <v>200</v>
      </c>
      <c r="F347" s="26">
        <v>18632.599999999999</v>
      </c>
      <c r="G347" s="26">
        <v>18632.599999999999</v>
      </c>
      <c r="H347" s="26">
        <v>11395</v>
      </c>
    </row>
    <row r="348" spans="1:8" ht="180" x14ac:dyDescent="0.25">
      <c r="A348" s="43" t="s">
        <v>276</v>
      </c>
      <c r="B348" s="39" t="s">
        <v>484</v>
      </c>
      <c r="C348" s="39" t="s">
        <v>467</v>
      </c>
      <c r="D348" s="39" t="s">
        <v>277</v>
      </c>
      <c r="E348" s="40"/>
      <c r="F348" s="26">
        <f>SUM(F349)</f>
        <v>73513.899999999994</v>
      </c>
      <c r="G348" s="26">
        <f t="shared" ref="G348:H348" si="151">SUM(G349)</f>
        <v>62603</v>
      </c>
      <c r="H348" s="26">
        <f t="shared" si="151"/>
        <v>38285.5</v>
      </c>
    </row>
    <row r="349" spans="1:8" x14ac:dyDescent="0.25">
      <c r="A349" s="42" t="s">
        <v>22</v>
      </c>
      <c r="B349" s="39" t="s">
        <v>484</v>
      </c>
      <c r="C349" s="39" t="s">
        <v>467</v>
      </c>
      <c r="D349" s="39" t="s">
        <v>277</v>
      </c>
      <c r="E349" s="40">
        <v>800</v>
      </c>
      <c r="F349" s="26">
        <v>73513.899999999994</v>
      </c>
      <c r="G349" s="26">
        <v>62603</v>
      </c>
      <c r="H349" s="26">
        <v>38285.5</v>
      </c>
    </row>
    <row r="350" spans="1:8" ht="135" x14ac:dyDescent="0.25">
      <c r="A350" s="38" t="s">
        <v>278</v>
      </c>
      <c r="B350" s="39" t="s">
        <v>484</v>
      </c>
      <c r="C350" s="39" t="s">
        <v>467</v>
      </c>
      <c r="D350" s="39" t="s">
        <v>279</v>
      </c>
      <c r="E350" s="40"/>
      <c r="F350" s="26">
        <f>SUM(F351)</f>
        <v>39057.5</v>
      </c>
      <c r="G350" s="26">
        <f t="shared" ref="G350:H350" si="152">SUM(G351)</f>
        <v>33518.800000000003</v>
      </c>
      <c r="H350" s="26">
        <f t="shared" si="152"/>
        <v>20498.8</v>
      </c>
    </row>
    <row r="351" spans="1:8" x14ac:dyDescent="0.25">
      <c r="A351" s="42" t="s">
        <v>22</v>
      </c>
      <c r="B351" s="39" t="s">
        <v>484</v>
      </c>
      <c r="C351" s="39" t="s">
        <v>467</v>
      </c>
      <c r="D351" s="39" t="s">
        <v>279</v>
      </c>
      <c r="E351" s="40">
        <v>800</v>
      </c>
      <c r="F351" s="26">
        <v>39057.5</v>
      </c>
      <c r="G351" s="26">
        <v>33518.800000000003</v>
      </c>
      <c r="H351" s="26">
        <v>20498.8</v>
      </c>
    </row>
    <row r="352" spans="1:8" ht="135" x14ac:dyDescent="0.25">
      <c r="A352" s="38" t="s">
        <v>280</v>
      </c>
      <c r="B352" s="39" t="s">
        <v>484</v>
      </c>
      <c r="C352" s="39" t="s">
        <v>467</v>
      </c>
      <c r="D352" s="39" t="s">
        <v>281</v>
      </c>
      <c r="E352" s="40"/>
      <c r="F352" s="26">
        <f>SUM(F353)</f>
        <v>38083</v>
      </c>
      <c r="G352" s="26">
        <f t="shared" ref="G352:H352" si="153">SUM(G353)</f>
        <v>28257.4</v>
      </c>
      <c r="H352" s="26">
        <f t="shared" si="153"/>
        <v>17281.099999999999</v>
      </c>
    </row>
    <row r="353" spans="1:8" x14ac:dyDescent="0.25">
      <c r="A353" s="42" t="s">
        <v>22</v>
      </c>
      <c r="B353" s="39" t="s">
        <v>484</v>
      </c>
      <c r="C353" s="39" t="s">
        <v>467</v>
      </c>
      <c r="D353" s="39" t="s">
        <v>281</v>
      </c>
      <c r="E353" s="40">
        <v>800</v>
      </c>
      <c r="F353" s="26">
        <v>38083</v>
      </c>
      <c r="G353" s="26">
        <v>28257.4</v>
      </c>
      <c r="H353" s="26">
        <v>17281.099999999999</v>
      </c>
    </row>
    <row r="354" spans="1:8" ht="60" x14ac:dyDescent="0.25">
      <c r="A354" s="38" t="s">
        <v>545</v>
      </c>
      <c r="B354" s="39" t="s">
        <v>484</v>
      </c>
      <c r="C354" s="39" t="s">
        <v>467</v>
      </c>
      <c r="D354" s="39" t="s">
        <v>63</v>
      </c>
      <c r="E354" s="40"/>
      <c r="F354" s="26">
        <f>SUM(F355)</f>
        <v>39643.9</v>
      </c>
      <c r="G354" s="26">
        <f t="shared" ref="G354:H356" si="154">SUM(G355)</f>
        <v>0</v>
      </c>
      <c r="H354" s="26">
        <f t="shared" si="154"/>
        <v>0</v>
      </c>
    </row>
    <row r="355" spans="1:8" ht="60" x14ac:dyDescent="0.25">
      <c r="A355" s="38" t="s">
        <v>64</v>
      </c>
      <c r="B355" s="39" t="s">
        <v>484</v>
      </c>
      <c r="C355" s="39" t="s">
        <v>467</v>
      </c>
      <c r="D355" s="39" t="s">
        <v>65</v>
      </c>
      <c r="E355" s="40"/>
      <c r="F355" s="26">
        <f>SUM(F356)</f>
        <v>39643.9</v>
      </c>
      <c r="G355" s="26">
        <f t="shared" si="154"/>
        <v>0</v>
      </c>
      <c r="H355" s="26">
        <f t="shared" si="154"/>
        <v>0</v>
      </c>
    </row>
    <row r="356" spans="1:8" ht="30" x14ac:dyDescent="0.25">
      <c r="A356" s="38" t="s">
        <v>534</v>
      </c>
      <c r="B356" s="39" t="s">
        <v>484</v>
      </c>
      <c r="C356" s="39" t="s">
        <v>467</v>
      </c>
      <c r="D356" s="39" t="s">
        <v>530</v>
      </c>
      <c r="E356" s="40"/>
      <c r="F356" s="26">
        <f>SUM(F357)</f>
        <v>39643.9</v>
      </c>
      <c r="G356" s="26">
        <f t="shared" si="154"/>
        <v>0</v>
      </c>
      <c r="H356" s="26">
        <f t="shared" si="154"/>
        <v>0</v>
      </c>
    </row>
    <row r="357" spans="1:8" ht="60" x14ac:dyDescent="0.25">
      <c r="A357" s="42" t="s">
        <v>531</v>
      </c>
      <c r="B357" s="39" t="s">
        <v>484</v>
      </c>
      <c r="C357" s="39" t="s">
        <v>467</v>
      </c>
      <c r="D357" s="39" t="s">
        <v>532</v>
      </c>
      <c r="E357" s="40"/>
      <c r="F357" s="26">
        <f>SUM(F358)</f>
        <v>39643.9</v>
      </c>
      <c r="G357" s="26">
        <f t="shared" ref="G357:H357" si="155">SUM(G358)</f>
        <v>0</v>
      </c>
      <c r="H357" s="26">
        <f t="shared" si="155"/>
        <v>0</v>
      </c>
    </row>
    <row r="358" spans="1:8" ht="45" x14ac:dyDescent="0.25">
      <c r="A358" s="24" t="s">
        <v>21</v>
      </c>
      <c r="B358" s="39" t="s">
        <v>484</v>
      </c>
      <c r="C358" s="39" t="s">
        <v>467</v>
      </c>
      <c r="D358" s="39" t="s">
        <v>532</v>
      </c>
      <c r="E358" s="40">
        <v>200</v>
      </c>
      <c r="F358" s="26">
        <v>39643.9</v>
      </c>
      <c r="G358" s="26">
        <v>0</v>
      </c>
      <c r="H358" s="26">
        <v>0</v>
      </c>
    </row>
    <row r="359" spans="1:8" ht="30" x14ac:dyDescent="0.25">
      <c r="A359" s="24" t="s">
        <v>162</v>
      </c>
      <c r="B359" s="25" t="s">
        <v>484</v>
      </c>
      <c r="C359" s="15" t="s">
        <v>468</v>
      </c>
      <c r="D359" s="25"/>
      <c r="E359" s="14"/>
      <c r="F359" s="26">
        <f>SUM(F360)</f>
        <v>42649.1</v>
      </c>
      <c r="G359" s="26">
        <f t="shared" ref="G359:H360" si="156">SUM(G360)</f>
        <v>44362</v>
      </c>
      <c r="H359" s="26">
        <f t="shared" si="156"/>
        <v>46064.700000000004</v>
      </c>
    </row>
    <row r="360" spans="1:8" ht="90" x14ac:dyDescent="0.25">
      <c r="A360" s="24" t="s">
        <v>574</v>
      </c>
      <c r="B360" s="25" t="s">
        <v>484</v>
      </c>
      <c r="C360" s="15" t="s">
        <v>468</v>
      </c>
      <c r="D360" s="25" t="s">
        <v>127</v>
      </c>
      <c r="E360" s="14"/>
      <c r="F360" s="26">
        <f>SUM(F361)</f>
        <v>42649.1</v>
      </c>
      <c r="G360" s="26">
        <f t="shared" si="156"/>
        <v>44362</v>
      </c>
      <c r="H360" s="26">
        <f t="shared" si="156"/>
        <v>46064.700000000004</v>
      </c>
    </row>
    <row r="361" spans="1:8" ht="105" x14ac:dyDescent="0.25">
      <c r="A361" s="24" t="s">
        <v>575</v>
      </c>
      <c r="B361" s="25" t="s">
        <v>484</v>
      </c>
      <c r="C361" s="15" t="s">
        <v>468</v>
      </c>
      <c r="D361" s="25" t="s">
        <v>282</v>
      </c>
      <c r="E361" s="14"/>
      <c r="F361" s="26">
        <f>SUM(F362)</f>
        <v>42649.1</v>
      </c>
      <c r="G361" s="26">
        <f t="shared" ref="G361:H361" si="157">SUM(G362)</f>
        <v>44362</v>
      </c>
      <c r="H361" s="26">
        <f t="shared" si="157"/>
        <v>46064.700000000004</v>
      </c>
    </row>
    <row r="362" spans="1:8" ht="45" x14ac:dyDescent="0.25">
      <c r="A362" s="24" t="s">
        <v>283</v>
      </c>
      <c r="B362" s="25" t="s">
        <v>484</v>
      </c>
      <c r="C362" s="15" t="s">
        <v>468</v>
      </c>
      <c r="D362" s="25" t="s">
        <v>284</v>
      </c>
      <c r="E362" s="14"/>
      <c r="F362" s="26">
        <f>SUM(F363)</f>
        <v>42649.1</v>
      </c>
      <c r="G362" s="26">
        <f t="shared" ref="G362:H362" si="158">SUM(G363)</f>
        <v>44362</v>
      </c>
      <c r="H362" s="26">
        <f t="shared" si="158"/>
        <v>46064.700000000004</v>
      </c>
    </row>
    <row r="363" spans="1:8" ht="60" x14ac:dyDescent="0.25">
      <c r="A363" s="28" t="s">
        <v>38</v>
      </c>
      <c r="B363" s="25" t="s">
        <v>484</v>
      </c>
      <c r="C363" s="15" t="s">
        <v>468</v>
      </c>
      <c r="D363" s="25" t="s">
        <v>285</v>
      </c>
      <c r="E363" s="14"/>
      <c r="F363" s="26">
        <f>SUM(F364:F366)</f>
        <v>42649.1</v>
      </c>
      <c r="G363" s="26">
        <f t="shared" ref="G363:H363" si="159">SUM(G364:G366)</f>
        <v>44362</v>
      </c>
      <c r="H363" s="26">
        <f t="shared" si="159"/>
        <v>46064.700000000004</v>
      </c>
    </row>
    <row r="364" spans="1:8" ht="90" x14ac:dyDescent="0.25">
      <c r="A364" s="24" t="s">
        <v>14</v>
      </c>
      <c r="B364" s="25" t="s">
        <v>484</v>
      </c>
      <c r="C364" s="15" t="s">
        <v>468</v>
      </c>
      <c r="D364" s="25" t="s">
        <v>285</v>
      </c>
      <c r="E364" s="14">
        <v>100</v>
      </c>
      <c r="F364" s="26">
        <v>40908.6</v>
      </c>
      <c r="G364" s="26">
        <v>42568.7</v>
      </c>
      <c r="H364" s="26">
        <v>44271.4</v>
      </c>
    </row>
    <row r="365" spans="1:8" ht="45" x14ac:dyDescent="0.25">
      <c r="A365" s="24" t="s">
        <v>21</v>
      </c>
      <c r="B365" s="25" t="s">
        <v>484</v>
      </c>
      <c r="C365" s="15" t="s">
        <v>468</v>
      </c>
      <c r="D365" s="25" t="s">
        <v>285</v>
      </c>
      <c r="E365" s="14">
        <v>200</v>
      </c>
      <c r="F365" s="26">
        <v>1698</v>
      </c>
      <c r="G365" s="26">
        <v>1750.8</v>
      </c>
      <c r="H365" s="26">
        <v>1750.8</v>
      </c>
    </row>
    <row r="366" spans="1:8" x14ac:dyDescent="0.25">
      <c r="A366" s="9" t="s">
        <v>22</v>
      </c>
      <c r="B366" s="25" t="s">
        <v>484</v>
      </c>
      <c r="C366" s="15" t="s">
        <v>468</v>
      </c>
      <c r="D366" s="25" t="s">
        <v>285</v>
      </c>
      <c r="E366" s="14">
        <v>800</v>
      </c>
      <c r="F366" s="26">
        <v>42.5</v>
      </c>
      <c r="G366" s="26">
        <v>42.5</v>
      </c>
      <c r="H366" s="26">
        <v>42.5</v>
      </c>
    </row>
    <row r="367" spans="1:8" x14ac:dyDescent="0.25">
      <c r="A367" s="24"/>
      <c r="B367" s="25"/>
      <c r="C367" s="15"/>
      <c r="D367" s="25"/>
      <c r="E367" s="14"/>
      <c r="F367" s="26"/>
      <c r="G367" s="26"/>
      <c r="H367" s="26"/>
    </row>
    <row r="368" spans="1:8" ht="43.5" x14ac:dyDescent="0.25">
      <c r="A368" s="21" t="s">
        <v>286</v>
      </c>
      <c r="B368" s="22" t="s">
        <v>486</v>
      </c>
      <c r="C368" s="60" t="s">
        <v>449</v>
      </c>
      <c r="D368" s="22"/>
      <c r="E368" s="61"/>
      <c r="F368" s="23">
        <f>SUM(F369+F374)</f>
        <v>103915.79999999999</v>
      </c>
      <c r="G368" s="23">
        <f t="shared" ref="G368:H368" si="160">SUM(G369+G374)</f>
        <v>93159.799999999988</v>
      </c>
      <c r="H368" s="23">
        <f t="shared" si="160"/>
        <v>95454.8</v>
      </c>
    </row>
    <row r="369" spans="1:8" x14ac:dyDescent="0.25">
      <c r="A369" s="24" t="s">
        <v>8</v>
      </c>
      <c r="B369" s="25" t="s">
        <v>486</v>
      </c>
      <c r="C369" s="15" t="s">
        <v>443</v>
      </c>
      <c r="D369" s="22"/>
      <c r="E369" s="14"/>
      <c r="F369" s="26">
        <v>262.89999999999998</v>
      </c>
      <c r="G369" s="26">
        <v>262.89999999999998</v>
      </c>
      <c r="H369" s="26">
        <v>262.89999999999998</v>
      </c>
    </row>
    <row r="370" spans="1:8" x14ac:dyDescent="0.25">
      <c r="A370" s="24" t="s">
        <v>25</v>
      </c>
      <c r="B370" s="25" t="s">
        <v>486</v>
      </c>
      <c r="C370" s="15" t="s">
        <v>445</v>
      </c>
      <c r="D370" s="25"/>
      <c r="E370" s="14"/>
      <c r="F370" s="26">
        <v>262.89999999999998</v>
      </c>
      <c r="G370" s="26">
        <v>262.89999999999998</v>
      </c>
      <c r="H370" s="26">
        <v>262.89999999999998</v>
      </c>
    </row>
    <row r="371" spans="1:8" x14ac:dyDescent="0.25">
      <c r="A371" s="24" t="s">
        <v>10</v>
      </c>
      <c r="B371" s="25" t="s">
        <v>486</v>
      </c>
      <c r="C371" s="15" t="s">
        <v>445</v>
      </c>
      <c r="D371" s="25" t="s">
        <v>11</v>
      </c>
      <c r="E371" s="14"/>
      <c r="F371" s="26">
        <v>262.89999999999998</v>
      </c>
      <c r="G371" s="26">
        <v>262.89999999999998</v>
      </c>
      <c r="H371" s="26">
        <v>262.89999999999998</v>
      </c>
    </row>
    <row r="372" spans="1:8" ht="30" x14ac:dyDescent="0.25">
      <c r="A372" s="24" t="s">
        <v>53</v>
      </c>
      <c r="B372" s="25" t="s">
        <v>486</v>
      </c>
      <c r="C372" s="15" t="s">
        <v>445</v>
      </c>
      <c r="D372" s="25" t="s">
        <v>54</v>
      </c>
      <c r="E372" s="14"/>
      <c r="F372" s="26">
        <v>262.89999999999998</v>
      </c>
      <c r="G372" s="26">
        <v>262.89999999999998</v>
      </c>
      <c r="H372" s="26">
        <v>262.89999999999998</v>
      </c>
    </row>
    <row r="373" spans="1:8" x14ac:dyDescent="0.25">
      <c r="A373" s="9" t="s">
        <v>22</v>
      </c>
      <c r="B373" s="25" t="s">
        <v>486</v>
      </c>
      <c r="C373" s="15" t="s">
        <v>445</v>
      </c>
      <c r="D373" s="25" t="s">
        <v>54</v>
      </c>
      <c r="E373" s="14">
        <v>800</v>
      </c>
      <c r="F373" s="26">
        <v>262.89999999999998</v>
      </c>
      <c r="G373" s="26">
        <v>262.89999999999998</v>
      </c>
      <c r="H373" s="26">
        <v>262.89999999999998</v>
      </c>
    </row>
    <row r="374" spans="1:8" ht="30" x14ac:dyDescent="0.25">
      <c r="A374" s="24" t="s">
        <v>287</v>
      </c>
      <c r="B374" s="25" t="s">
        <v>486</v>
      </c>
      <c r="C374" s="15" t="s">
        <v>487</v>
      </c>
      <c r="D374" s="25"/>
      <c r="E374" s="14"/>
      <c r="F374" s="26">
        <f>SUM(F375)</f>
        <v>103652.9</v>
      </c>
      <c r="G374" s="26">
        <f t="shared" ref="G374:H377" si="161">SUM(G375)</f>
        <v>92896.9</v>
      </c>
      <c r="H374" s="26">
        <f t="shared" si="161"/>
        <v>95191.900000000009</v>
      </c>
    </row>
    <row r="375" spans="1:8" ht="60" x14ac:dyDescent="0.25">
      <c r="A375" s="28" t="s">
        <v>288</v>
      </c>
      <c r="B375" s="25" t="s">
        <v>486</v>
      </c>
      <c r="C375" s="15" t="s">
        <v>488</v>
      </c>
      <c r="D375" s="25"/>
      <c r="E375" s="14"/>
      <c r="F375" s="26">
        <f>SUM(F376)</f>
        <v>103652.9</v>
      </c>
      <c r="G375" s="26">
        <f t="shared" si="161"/>
        <v>92896.9</v>
      </c>
      <c r="H375" s="26">
        <f t="shared" si="161"/>
        <v>95191.900000000009</v>
      </c>
    </row>
    <row r="376" spans="1:8" ht="60" x14ac:dyDescent="0.25">
      <c r="A376" s="28" t="s">
        <v>545</v>
      </c>
      <c r="B376" s="25" t="s">
        <v>486</v>
      </c>
      <c r="C376" s="15" t="s">
        <v>488</v>
      </c>
      <c r="D376" s="25" t="s">
        <v>63</v>
      </c>
      <c r="E376" s="14"/>
      <c r="F376" s="26">
        <f>SUM(F377+F385+F393+F398)</f>
        <v>103652.9</v>
      </c>
      <c r="G376" s="26">
        <f t="shared" ref="G376:H376" si="162">SUM(G377+G385+G393+G398)</f>
        <v>92896.9</v>
      </c>
      <c r="H376" s="26">
        <f t="shared" si="162"/>
        <v>95191.900000000009</v>
      </c>
    </row>
    <row r="377" spans="1:8" ht="45" x14ac:dyDescent="0.25">
      <c r="A377" s="28" t="s">
        <v>97</v>
      </c>
      <c r="B377" s="25" t="s">
        <v>486</v>
      </c>
      <c r="C377" s="15" t="s">
        <v>488</v>
      </c>
      <c r="D377" s="25" t="s">
        <v>98</v>
      </c>
      <c r="E377" s="14"/>
      <c r="F377" s="26">
        <f>SUM(F378)</f>
        <v>40602.299999999996</v>
      </c>
      <c r="G377" s="26">
        <f t="shared" si="161"/>
        <v>31091.5</v>
      </c>
      <c r="H377" s="26">
        <f t="shared" si="161"/>
        <v>31091.5</v>
      </c>
    </row>
    <row r="378" spans="1:8" ht="60" x14ac:dyDescent="0.25">
      <c r="A378" s="28" t="s">
        <v>99</v>
      </c>
      <c r="B378" s="25" t="s">
        <v>486</v>
      </c>
      <c r="C378" s="15" t="s">
        <v>488</v>
      </c>
      <c r="D378" s="25" t="s">
        <v>100</v>
      </c>
      <c r="E378" s="14"/>
      <c r="F378" s="26">
        <f>SUM(F379+F381+F383)</f>
        <v>40602.299999999996</v>
      </c>
      <c r="G378" s="26">
        <f t="shared" ref="G378:H378" si="163">SUM(G379+G381+G383)</f>
        <v>31091.5</v>
      </c>
      <c r="H378" s="26">
        <f t="shared" si="163"/>
        <v>31091.5</v>
      </c>
    </row>
    <row r="379" spans="1:8" ht="60" x14ac:dyDescent="0.25">
      <c r="A379" s="62" t="s">
        <v>289</v>
      </c>
      <c r="B379" s="25" t="s">
        <v>486</v>
      </c>
      <c r="C379" s="15" t="s">
        <v>488</v>
      </c>
      <c r="D379" s="25" t="s">
        <v>578</v>
      </c>
      <c r="E379" s="14"/>
      <c r="F379" s="26">
        <v>9500</v>
      </c>
      <c r="G379" s="26">
        <v>0</v>
      </c>
      <c r="H379" s="26">
        <v>0</v>
      </c>
    </row>
    <row r="380" spans="1:8" ht="45" x14ac:dyDescent="0.25">
      <c r="A380" s="24" t="s">
        <v>21</v>
      </c>
      <c r="B380" s="25" t="s">
        <v>486</v>
      </c>
      <c r="C380" s="15" t="s">
        <v>488</v>
      </c>
      <c r="D380" s="25" t="s">
        <v>578</v>
      </c>
      <c r="E380" s="14">
        <v>200</v>
      </c>
      <c r="F380" s="26">
        <v>9500</v>
      </c>
      <c r="G380" s="26">
        <v>0</v>
      </c>
      <c r="H380" s="26">
        <v>0</v>
      </c>
    </row>
    <row r="381" spans="1:8" ht="60" x14ac:dyDescent="0.25">
      <c r="A381" s="28" t="s">
        <v>290</v>
      </c>
      <c r="B381" s="25" t="s">
        <v>486</v>
      </c>
      <c r="C381" s="15" t="s">
        <v>488</v>
      </c>
      <c r="D381" s="25" t="s">
        <v>579</v>
      </c>
      <c r="E381" s="14"/>
      <c r="F381" s="26">
        <v>30735.200000000001</v>
      </c>
      <c r="G381" s="26">
        <v>30735.200000000001</v>
      </c>
      <c r="H381" s="26">
        <v>30735.200000000001</v>
      </c>
    </row>
    <row r="382" spans="1:8" ht="45" x14ac:dyDescent="0.25">
      <c r="A382" s="24" t="s">
        <v>21</v>
      </c>
      <c r="B382" s="25" t="s">
        <v>486</v>
      </c>
      <c r="C382" s="15" t="s">
        <v>488</v>
      </c>
      <c r="D382" s="25" t="s">
        <v>579</v>
      </c>
      <c r="E382" s="14">
        <v>200</v>
      </c>
      <c r="F382" s="26">
        <v>30735.200000000001</v>
      </c>
      <c r="G382" s="26">
        <v>30735.200000000001</v>
      </c>
      <c r="H382" s="26">
        <v>30735.200000000001</v>
      </c>
    </row>
    <row r="383" spans="1:8" ht="167.25" customHeight="1" x14ac:dyDescent="0.25">
      <c r="A383" s="24" t="s">
        <v>291</v>
      </c>
      <c r="B383" s="25" t="s">
        <v>486</v>
      </c>
      <c r="C383" s="15" t="s">
        <v>488</v>
      </c>
      <c r="D383" s="25" t="s">
        <v>292</v>
      </c>
      <c r="E383" s="14"/>
      <c r="F383" s="26">
        <v>367.1</v>
      </c>
      <c r="G383" s="26">
        <v>356.3</v>
      </c>
      <c r="H383" s="26">
        <v>356.3</v>
      </c>
    </row>
    <row r="384" spans="1:8" ht="45" x14ac:dyDescent="0.25">
      <c r="A384" s="24" t="s">
        <v>21</v>
      </c>
      <c r="B384" s="25" t="s">
        <v>486</v>
      </c>
      <c r="C384" s="15" t="s">
        <v>488</v>
      </c>
      <c r="D384" s="25" t="s">
        <v>292</v>
      </c>
      <c r="E384" s="14">
        <v>200</v>
      </c>
      <c r="F384" s="26">
        <v>367.1</v>
      </c>
      <c r="G384" s="26">
        <v>356.3</v>
      </c>
      <c r="H384" s="26">
        <v>356.3</v>
      </c>
    </row>
    <row r="385" spans="1:8" ht="60" x14ac:dyDescent="0.25">
      <c r="A385" s="24" t="s">
        <v>293</v>
      </c>
      <c r="B385" s="25" t="s">
        <v>486</v>
      </c>
      <c r="C385" s="15" t="s">
        <v>488</v>
      </c>
      <c r="D385" s="25" t="s">
        <v>294</v>
      </c>
      <c r="E385" s="14"/>
      <c r="F385" s="26">
        <f>SUM(F386)</f>
        <v>5888.4</v>
      </c>
      <c r="G385" s="26">
        <f t="shared" ref="G385:H385" si="164">SUM(G386)</f>
        <v>2605.4</v>
      </c>
      <c r="H385" s="26">
        <f t="shared" si="164"/>
        <v>2703.4</v>
      </c>
    </row>
    <row r="386" spans="1:8" ht="45" x14ac:dyDescent="0.25">
      <c r="A386" s="24" t="s">
        <v>295</v>
      </c>
      <c r="B386" s="25" t="s">
        <v>486</v>
      </c>
      <c r="C386" s="15" t="s">
        <v>488</v>
      </c>
      <c r="D386" s="25" t="s">
        <v>296</v>
      </c>
      <c r="E386" s="14"/>
      <c r="F386" s="26">
        <f>SUM(F387+F389+F391)</f>
        <v>5888.4</v>
      </c>
      <c r="G386" s="26">
        <f t="shared" ref="G386:H386" si="165">SUM(G387+G389+G391)</f>
        <v>2605.4</v>
      </c>
      <c r="H386" s="26">
        <f t="shared" si="165"/>
        <v>2703.4</v>
      </c>
    </row>
    <row r="387" spans="1:8" ht="45" x14ac:dyDescent="0.25">
      <c r="A387" s="24" t="s">
        <v>297</v>
      </c>
      <c r="B387" s="29" t="s">
        <v>486</v>
      </c>
      <c r="C387" s="29" t="s">
        <v>488</v>
      </c>
      <c r="D387" s="29" t="s">
        <v>298</v>
      </c>
      <c r="E387" s="29"/>
      <c r="F387" s="26">
        <v>155.30000000000001</v>
      </c>
      <c r="G387" s="26">
        <v>155.30000000000001</v>
      </c>
      <c r="H387" s="26">
        <v>155.30000000000001</v>
      </c>
    </row>
    <row r="388" spans="1:8" ht="45" x14ac:dyDescent="0.25">
      <c r="A388" s="24" t="s">
        <v>21</v>
      </c>
      <c r="B388" s="29" t="s">
        <v>486</v>
      </c>
      <c r="C388" s="29" t="s">
        <v>488</v>
      </c>
      <c r="D388" s="29" t="s">
        <v>298</v>
      </c>
      <c r="E388" s="29" t="s">
        <v>454</v>
      </c>
      <c r="F388" s="26">
        <v>155.30000000000001</v>
      </c>
      <c r="G388" s="26">
        <v>155.30000000000001</v>
      </c>
      <c r="H388" s="26">
        <v>155.30000000000001</v>
      </c>
    </row>
    <row r="389" spans="1:8" ht="60" x14ac:dyDescent="0.25">
      <c r="A389" s="59" t="s">
        <v>537</v>
      </c>
      <c r="B389" s="29" t="s">
        <v>486</v>
      </c>
      <c r="C389" s="29" t="s">
        <v>488</v>
      </c>
      <c r="D389" s="29" t="s">
        <v>538</v>
      </c>
      <c r="E389" s="29"/>
      <c r="F389" s="26">
        <v>3307.2</v>
      </c>
      <c r="G389" s="26">
        <v>0</v>
      </c>
      <c r="H389" s="26">
        <v>0</v>
      </c>
    </row>
    <row r="390" spans="1:8" ht="45" x14ac:dyDescent="0.25">
      <c r="A390" s="24" t="s">
        <v>21</v>
      </c>
      <c r="B390" s="29" t="s">
        <v>486</v>
      </c>
      <c r="C390" s="29" t="s">
        <v>488</v>
      </c>
      <c r="D390" s="29" t="s">
        <v>538</v>
      </c>
      <c r="E390" s="29" t="s">
        <v>454</v>
      </c>
      <c r="F390" s="26">
        <v>3307.2</v>
      </c>
      <c r="G390" s="26">
        <v>0</v>
      </c>
      <c r="H390" s="26">
        <v>0</v>
      </c>
    </row>
    <row r="391" spans="1:8" ht="30" x14ac:dyDescent="0.25">
      <c r="A391" s="42" t="s">
        <v>299</v>
      </c>
      <c r="B391" s="25" t="s">
        <v>486</v>
      </c>
      <c r="C391" s="15" t="s">
        <v>488</v>
      </c>
      <c r="D391" s="29" t="s">
        <v>300</v>
      </c>
      <c r="E391" s="14"/>
      <c r="F391" s="26">
        <f>SUM(F392:F392)</f>
        <v>2425.9</v>
      </c>
      <c r="G391" s="26">
        <f>SUM(G392:G392)</f>
        <v>2450.1</v>
      </c>
      <c r="H391" s="26">
        <v>2548.1</v>
      </c>
    </row>
    <row r="392" spans="1:8" ht="90" x14ac:dyDescent="0.25">
      <c r="A392" s="24" t="s">
        <v>14</v>
      </c>
      <c r="B392" s="25" t="s">
        <v>486</v>
      </c>
      <c r="C392" s="15" t="s">
        <v>488</v>
      </c>
      <c r="D392" s="29" t="s">
        <v>300</v>
      </c>
      <c r="E392" s="14">
        <v>100</v>
      </c>
      <c r="F392" s="26">
        <v>2425.9</v>
      </c>
      <c r="G392" s="26">
        <v>2450.1</v>
      </c>
      <c r="H392" s="26">
        <v>2548.1</v>
      </c>
    </row>
    <row r="393" spans="1:8" ht="45" x14ac:dyDescent="0.25">
      <c r="A393" s="28" t="s">
        <v>301</v>
      </c>
      <c r="B393" s="25" t="s">
        <v>486</v>
      </c>
      <c r="C393" s="15" t="s">
        <v>488</v>
      </c>
      <c r="D393" s="25" t="s">
        <v>302</v>
      </c>
      <c r="E393" s="14"/>
      <c r="F393" s="26">
        <f>SUM(F394)</f>
        <v>3323.7</v>
      </c>
      <c r="G393" s="26">
        <f t="shared" ref="G393:H394" si="166">SUM(G394)</f>
        <v>3377.2</v>
      </c>
      <c r="H393" s="26">
        <f t="shared" si="166"/>
        <v>3434.8</v>
      </c>
    </row>
    <row r="394" spans="1:8" ht="45" x14ac:dyDescent="0.25">
      <c r="A394" s="28" t="s">
        <v>303</v>
      </c>
      <c r="B394" s="25" t="s">
        <v>486</v>
      </c>
      <c r="C394" s="15" t="s">
        <v>488</v>
      </c>
      <c r="D394" s="25" t="s">
        <v>304</v>
      </c>
      <c r="E394" s="14"/>
      <c r="F394" s="26">
        <f>SUM(F395)</f>
        <v>3323.7</v>
      </c>
      <c r="G394" s="26">
        <f t="shared" si="166"/>
        <v>3377.2</v>
      </c>
      <c r="H394" s="26">
        <f t="shared" si="166"/>
        <v>3434.8</v>
      </c>
    </row>
    <row r="395" spans="1:8" ht="30" x14ac:dyDescent="0.25">
      <c r="A395" s="28" t="s">
        <v>305</v>
      </c>
      <c r="B395" s="25" t="s">
        <v>486</v>
      </c>
      <c r="C395" s="15" t="s">
        <v>488</v>
      </c>
      <c r="D395" s="25" t="s">
        <v>306</v>
      </c>
      <c r="E395" s="14"/>
      <c r="F395" s="26">
        <f>SUM(F396:F397)</f>
        <v>3323.7</v>
      </c>
      <c r="G395" s="26">
        <f t="shared" ref="G395:H395" si="167">SUM(G396:G397)</f>
        <v>3377.2</v>
      </c>
      <c r="H395" s="26">
        <f t="shared" si="167"/>
        <v>3434.8</v>
      </c>
    </row>
    <row r="396" spans="1:8" ht="90" x14ac:dyDescent="0.25">
      <c r="A396" s="24" t="s">
        <v>14</v>
      </c>
      <c r="B396" s="25" t="s">
        <v>486</v>
      </c>
      <c r="C396" s="15" t="s">
        <v>488</v>
      </c>
      <c r="D396" s="25" t="s">
        <v>306</v>
      </c>
      <c r="E396" s="14">
        <v>100</v>
      </c>
      <c r="F396" s="26">
        <v>1387.9</v>
      </c>
      <c r="G396" s="26">
        <v>1441.4</v>
      </c>
      <c r="H396" s="26">
        <v>1499</v>
      </c>
    </row>
    <row r="397" spans="1:8" ht="45" x14ac:dyDescent="0.25">
      <c r="A397" s="24" t="s">
        <v>21</v>
      </c>
      <c r="B397" s="25" t="s">
        <v>486</v>
      </c>
      <c r="C397" s="15" t="s">
        <v>488</v>
      </c>
      <c r="D397" s="25" t="s">
        <v>306</v>
      </c>
      <c r="E397" s="14">
        <v>200</v>
      </c>
      <c r="F397" s="26">
        <v>1935.8</v>
      </c>
      <c r="G397" s="26">
        <v>1935.8</v>
      </c>
      <c r="H397" s="26">
        <v>1935.8</v>
      </c>
    </row>
    <row r="398" spans="1:8" ht="75" x14ac:dyDescent="0.25">
      <c r="A398" s="24" t="s">
        <v>546</v>
      </c>
      <c r="B398" s="25" t="s">
        <v>486</v>
      </c>
      <c r="C398" s="15" t="s">
        <v>488</v>
      </c>
      <c r="D398" s="25" t="s">
        <v>307</v>
      </c>
      <c r="E398" s="14"/>
      <c r="F398" s="26">
        <f>SUM(F399)</f>
        <v>53838.5</v>
      </c>
      <c r="G398" s="26">
        <f t="shared" ref="G398:H399" si="168">SUM(G399)</f>
        <v>55822.8</v>
      </c>
      <c r="H398" s="26">
        <f t="shared" si="168"/>
        <v>57962.200000000004</v>
      </c>
    </row>
    <row r="399" spans="1:8" ht="60" x14ac:dyDescent="0.25">
      <c r="A399" s="24" t="s">
        <v>308</v>
      </c>
      <c r="B399" s="25" t="s">
        <v>486</v>
      </c>
      <c r="C399" s="15" t="s">
        <v>488</v>
      </c>
      <c r="D399" s="25" t="s">
        <v>309</v>
      </c>
      <c r="E399" s="14"/>
      <c r="F399" s="26">
        <f>SUM(F400)</f>
        <v>53838.5</v>
      </c>
      <c r="G399" s="26">
        <f t="shared" si="168"/>
        <v>55822.8</v>
      </c>
      <c r="H399" s="26">
        <f t="shared" si="168"/>
        <v>57962.200000000004</v>
      </c>
    </row>
    <row r="400" spans="1:8" ht="45" x14ac:dyDescent="0.25">
      <c r="A400" s="9" t="s">
        <v>51</v>
      </c>
      <c r="B400" s="25" t="s">
        <v>486</v>
      </c>
      <c r="C400" s="15" t="s">
        <v>488</v>
      </c>
      <c r="D400" s="56" t="s">
        <v>310</v>
      </c>
      <c r="E400" s="14"/>
      <c r="F400" s="26">
        <f>SUM(F401:F403)</f>
        <v>53838.5</v>
      </c>
      <c r="G400" s="26">
        <f t="shared" ref="G400:H400" si="169">SUM(G401:G403)</f>
        <v>55822.8</v>
      </c>
      <c r="H400" s="26">
        <f t="shared" si="169"/>
        <v>57962.200000000004</v>
      </c>
    </row>
    <row r="401" spans="1:11" ht="90" x14ac:dyDescent="0.25">
      <c r="A401" s="24" t="s">
        <v>14</v>
      </c>
      <c r="B401" s="25" t="s">
        <v>486</v>
      </c>
      <c r="C401" s="15" t="s">
        <v>488</v>
      </c>
      <c r="D401" s="56" t="s">
        <v>310</v>
      </c>
      <c r="E401" s="14">
        <v>100</v>
      </c>
      <c r="F401" s="26">
        <v>46765.1</v>
      </c>
      <c r="G401" s="26">
        <v>48650.8</v>
      </c>
      <c r="H401" s="26">
        <v>50585.3</v>
      </c>
    </row>
    <row r="402" spans="1:11" ht="45" x14ac:dyDescent="0.25">
      <c r="A402" s="24" t="s">
        <v>21</v>
      </c>
      <c r="B402" s="25" t="s">
        <v>486</v>
      </c>
      <c r="C402" s="15" t="s">
        <v>488</v>
      </c>
      <c r="D402" s="56" t="s">
        <v>310</v>
      </c>
      <c r="E402" s="14">
        <v>200</v>
      </c>
      <c r="F402" s="26">
        <v>6127.1</v>
      </c>
      <c r="G402" s="26">
        <v>6225.7</v>
      </c>
      <c r="H402" s="26">
        <v>6430.6</v>
      </c>
    </row>
    <row r="403" spans="1:11" x14ac:dyDescent="0.25">
      <c r="A403" s="9" t="s">
        <v>22</v>
      </c>
      <c r="B403" s="25" t="s">
        <v>486</v>
      </c>
      <c r="C403" s="15" t="s">
        <v>488</v>
      </c>
      <c r="D403" s="56" t="s">
        <v>310</v>
      </c>
      <c r="E403" s="14">
        <v>800</v>
      </c>
      <c r="F403" s="26">
        <v>946.3</v>
      </c>
      <c r="G403" s="26">
        <v>946.3</v>
      </c>
      <c r="H403" s="26">
        <v>946.3</v>
      </c>
    </row>
    <row r="404" spans="1:11" x14ac:dyDescent="0.25">
      <c r="A404" s="28"/>
      <c r="B404" s="32"/>
      <c r="C404" s="15" t="s">
        <v>449</v>
      </c>
      <c r="D404" s="32"/>
      <c r="E404" s="14"/>
      <c r="F404" s="26"/>
      <c r="G404" s="26"/>
      <c r="H404" s="26"/>
    </row>
    <row r="405" spans="1:11" ht="29.25" x14ac:dyDescent="0.25">
      <c r="A405" s="21" t="s">
        <v>311</v>
      </c>
      <c r="B405" s="22" t="s">
        <v>489</v>
      </c>
      <c r="C405" s="15" t="s">
        <v>449</v>
      </c>
      <c r="D405" s="22"/>
      <c r="E405" s="14"/>
      <c r="F405" s="23">
        <f>SUM(F406+F508)</f>
        <v>3080303</v>
      </c>
      <c r="G405" s="23">
        <f>SUM(G406+G508)</f>
        <v>3119936.2</v>
      </c>
      <c r="H405" s="23">
        <f>SUM(H406+H508)</f>
        <v>3229863.1</v>
      </c>
      <c r="K405" s="91"/>
    </row>
    <row r="406" spans="1:11" x14ac:dyDescent="0.25">
      <c r="A406" s="24" t="s">
        <v>166</v>
      </c>
      <c r="B406" s="25" t="s">
        <v>489</v>
      </c>
      <c r="C406" s="15" t="s">
        <v>469</v>
      </c>
      <c r="D406" s="25"/>
      <c r="E406" s="14"/>
      <c r="F406" s="26">
        <f>SUM(F407+F427+F457+F473+F484)</f>
        <v>2894256.3</v>
      </c>
      <c r="G406" s="26">
        <f>SUM(G407+G427+G457+G473+G484)</f>
        <v>2929847.3000000003</v>
      </c>
      <c r="H406" s="26">
        <f>SUM(H407+H427+H457+H473+H484)</f>
        <v>3040401.6</v>
      </c>
    </row>
    <row r="407" spans="1:11" x14ac:dyDescent="0.25">
      <c r="A407" s="24" t="s">
        <v>167</v>
      </c>
      <c r="B407" s="25" t="s">
        <v>489</v>
      </c>
      <c r="C407" s="15" t="s">
        <v>470</v>
      </c>
      <c r="D407" s="25"/>
      <c r="E407" s="14"/>
      <c r="F407" s="26">
        <f>SUM(F408)</f>
        <v>1240274.3999999999</v>
      </c>
      <c r="G407" s="26">
        <f t="shared" ref="G407:H407" si="170">SUM(G408)</f>
        <v>1263025.9000000001</v>
      </c>
      <c r="H407" s="26">
        <f t="shared" si="170"/>
        <v>1310397.4000000001</v>
      </c>
    </row>
    <row r="408" spans="1:11" ht="30" x14ac:dyDescent="0.25">
      <c r="A408" s="24" t="s">
        <v>547</v>
      </c>
      <c r="B408" s="25" t="s">
        <v>489</v>
      </c>
      <c r="C408" s="15" t="s">
        <v>470</v>
      </c>
      <c r="D408" s="25" t="s">
        <v>168</v>
      </c>
      <c r="E408" s="14"/>
      <c r="F408" s="26">
        <f>SUM(F409+F423)</f>
        <v>1240274.3999999999</v>
      </c>
      <c r="G408" s="26">
        <f t="shared" ref="G408:H408" si="171">SUM(G409+G423)</f>
        <v>1263025.9000000001</v>
      </c>
      <c r="H408" s="26">
        <f t="shared" si="171"/>
        <v>1310397.4000000001</v>
      </c>
    </row>
    <row r="409" spans="1:11" ht="45" x14ac:dyDescent="0.25">
      <c r="A409" s="9" t="s">
        <v>169</v>
      </c>
      <c r="B409" s="25" t="s">
        <v>489</v>
      </c>
      <c r="C409" s="15" t="s">
        <v>470</v>
      </c>
      <c r="D409" s="25" t="s">
        <v>170</v>
      </c>
      <c r="E409" s="14"/>
      <c r="F409" s="26">
        <f>SUM(F410+F415+F420)</f>
        <v>1238994.0999999999</v>
      </c>
      <c r="G409" s="26">
        <f t="shared" ref="G409:H409" si="172">SUM(G410+G415+G420)</f>
        <v>1261745.6000000001</v>
      </c>
      <c r="H409" s="26">
        <f t="shared" si="172"/>
        <v>1309117.1000000001</v>
      </c>
    </row>
    <row r="410" spans="1:11" ht="60" x14ac:dyDescent="0.25">
      <c r="A410" s="9" t="s">
        <v>312</v>
      </c>
      <c r="B410" s="25" t="s">
        <v>489</v>
      </c>
      <c r="C410" s="15" t="s">
        <v>470</v>
      </c>
      <c r="D410" s="25" t="s">
        <v>313</v>
      </c>
      <c r="E410" s="14"/>
      <c r="F410" s="26">
        <f>SUM(F411+F413)</f>
        <v>1223968.2</v>
      </c>
      <c r="G410" s="26">
        <f t="shared" ref="G410:H410" si="173">SUM(G411+G413)</f>
        <v>1261745.6000000001</v>
      </c>
      <c r="H410" s="26">
        <f t="shared" si="173"/>
        <v>1309117.1000000001</v>
      </c>
    </row>
    <row r="411" spans="1:11" ht="45" x14ac:dyDescent="0.25">
      <c r="A411" s="9" t="s">
        <v>51</v>
      </c>
      <c r="B411" s="25" t="s">
        <v>489</v>
      </c>
      <c r="C411" s="15" t="s">
        <v>470</v>
      </c>
      <c r="D411" s="25" t="s">
        <v>314</v>
      </c>
      <c r="E411" s="14"/>
      <c r="F411" s="26">
        <v>630112.1</v>
      </c>
      <c r="G411" s="26">
        <v>627225.69999999995</v>
      </c>
      <c r="H411" s="26">
        <v>631304.19999999995</v>
      </c>
    </row>
    <row r="412" spans="1:11" ht="45" x14ac:dyDescent="0.25">
      <c r="A412" s="24" t="s">
        <v>79</v>
      </c>
      <c r="B412" s="25" t="s">
        <v>489</v>
      </c>
      <c r="C412" s="15" t="s">
        <v>470</v>
      </c>
      <c r="D412" s="25" t="s">
        <v>314</v>
      </c>
      <c r="E412" s="14">
        <v>600</v>
      </c>
      <c r="F412" s="26">
        <v>630112.1</v>
      </c>
      <c r="G412" s="26">
        <v>627225.69999999995</v>
      </c>
      <c r="H412" s="26">
        <v>631304.19999999995</v>
      </c>
    </row>
    <row r="413" spans="1:11" ht="242.25" customHeight="1" x14ac:dyDescent="0.25">
      <c r="A413" s="30" t="s">
        <v>315</v>
      </c>
      <c r="B413" s="25" t="s">
        <v>489</v>
      </c>
      <c r="C413" s="15" t="s">
        <v>470</v>
      </c>
      <c r="D413" s="25" t="s">
        <v>334</v>
      </c>
      <c r="E413" s="14"/>
      <c r="F413" s="26">
        <v>593856.1</v>
      </c>
      <c r="G413" s="26">
        <v>634519.9</v>
      </c>
      <c r="H413" s="26">
        <v>677812.9</v>
      </c>
    </row>
    <row r="414" spans="1:11" ht="45" x14ac:dyDescent="0.25">
      <c r="A414" s="24" t="s">
        <v>79</v>
      </c>
      <c r="B414" s="25" t="s">
        <v>489</v>
      </c>
      <c r="C414" s="15" t="s">
        <v>470</v>
      </c>
      <c r="D414" s="25" t="s">
        <v>334</v>
      </c>
      <c r="E414" s="15" t="s">
        <v>490</v>
      </c>
      <c r="F414" s="26">
        <v>593856.1</v>
      </c>
      <c r="G414" s="26">
        <v>634519.9</v>
      </c>
      <c r="H414" s="26">
        <v>677812.9</v>
      </c>
    </row>
    <row r="415" spans="1:11" ht="45" x14ac:dyDescent="0.25">
      <c r="A415" s="24" t="s">
        <v>171</v>
      </c>
      <c r="B415" s="25" t="s">
        <v>489</v>
      </c>
      <c r="C415" s="15" t="s">
        <v>470</v>
      </c>
      <c r="D415" s="25" t="s">
        <v>172</v>
      </c>
      <c r="E415" s="15"/>
      <c r="F415" s="26">
        <f>SUM(F416+F418)</f>
        <v>14525.9</v>
      </c>
      <c r="G415" s="26">
        <f t="shared" ref="G415:H415" si="174">SUM(G416+G418)</f>
        <v>0</v>
      </c>
      <c r="H415" s="26">
        <f t="shared" si="174"/>
        <v>0</v>
      </c>
    </row>
    <row r="416" spans="1:11" ht="45" x14ac:dyDescent="0.25">
      <c r="A416" s="50" t="s">
        <v>316</v>
      </c>
      <c r="B416" s="25" t="s">
        <v>489</v>
      </c>
      <c r="C416" s="25" t="s">
        <v>470</v>
      </c>
      <c r="D416" s="25" t="s">
        <v>317</v>
      </c>
      <c r="E416" s="25"/>
      <c r="F416" s="26">
        <v>8300</v>
      </c>
      <c r="G416" s="26">
        <v>0</v>
      </c>
      <c r="H416" s="26">
        <v>0</v>
      </c>
    </row>
    <row r="417" spans="1:8" ht="45" x14ac:dyDescent="0.25">
      <c r="A417" s="24" t="s">
        <v>79</v>
      </c>
      <c r="B417" s="25" t="s">
        <v>489</v>
      </c>
      <c r="C417" s="25" t="s">
        <v>470</v>
      </c>
      <c r="D417" s="25" t="s">
        <v>317</v>
      </c>
      <c r="E417" s="25" t="s">
        <v>490</v>
      </c>
      <c r="F417" s="79">
        <v>8300</v>
      </c>
      <c r="G417" s="79">
        <v>0</v>
      </c>
      <c r="H417" s="79">
        <v>0</v>
      </c>
    </row>
    <row r="418" spans="1:8" s="77" customFormat="1" ht="30" x14ac:dyDescent="0.25">
      <c r="A418" s="80" t="s">
        <v>539</v>
      </c>
      <c r="B418" s="25" t="s">
        <v>489</v>
      </c>
      <c r="C418" s="25" t="s">
        <v>470</v>
      </c>
      <c r="D418" s="69" t="s">
        <v>540</v>
      </c>
      <c r="E418" s="32"/>
      <c r="F418" s="81">
        <f>F419</f>
        <v>6225.9</v>
      </c>
      <c r="G418" s="79">
        <v>0</v>
      </c>
      <c r="H418" s="79">
        <v>0</v>
      </c>
    </row>
    <row r="419" spans="1:8" ht="45" x14ac:dyDescent="0.25">
      <c r="A419" s="83" t="s">
        <v>79</v>
      </c>
      <c r="B419" s="25" t="s">
        <v>489</v>
      </c>
      <c r="C419" s="25" t="s">
        <v>470</v>
      </c>
      <c r="D419" s="69" t="s">
        <v>540</v>
      </c>
      <c r="E419" s="32">
        <v>600</v>
      </c>
      <c r="F419" s="81">
        <v>6225.9</v>
      </c>
      <c r="G419" s="79">
        <v>0</v>
      </c>
      <c r="H419" s="79">
        <v>0</v>
      </c>
    </row>
    <row r="420" spans="1:8" ht="45" x14ac:dyDescent="0.25">
      <c r="A420" s="82" t="s">
        <v>541</v>
      </c>
      <c r="B420" s="25" t="s">
        <v>489</v>
      </c>
      <c r="C420" s="25" t="s">
        <v>470</v>
      </c>
      <c r="D420" s="69" t="s">
        <v>580</v>
      </c>
      <c r="E420" s="32"/>
      <c r="F420" s="81">
        <f>F421</f>
        <v>500</v>
      </c>
      <c r="G420" s="81">
        <f>G421</f>
        <v>0</v>
      </c>
      <c r="H420" s="81">
        <f>H421</f>
        <v>0</v>
      </c>
    </row>
    <row r="421" spans="1:8" ht="30" x14ac:dyDescent="0.25">
      <c r="A421" s="82" t="s">
        <v>542</v>
      </c>
      <c r="B421" s="25" t="s">
        <v>489</v>
      </c>
      <c r="C421" s="25" t="s">
        <v>470</v>
      </c>
      <c r="D421" s="69" t="s">
        <v>581</v>
      </c>
      <c r="E421" s="32"/>
      <c r="F421" s="81">
        <f>F422</f>
        <v>500</v>
      </c>
      <c r="G421" s="81">
        <f t="shared" ref="G421:H421" si="175">G422</f>
        <v>0</v>
      </c>
      <c r="H421" s="81">
        <f t="shared" si="175"/>
        <v>0</v>
      </c>
    </row>
    <row r="422" spans="1:8" ht="45" x14ac:dyDescent="0.25">
      <c r="A422" s="83" t="s">
        <v>79</v>
      </c>
      <c r="B422" s="25" t="s">
        <v>489</v>
      </c>
      <c r="C422" s="25" t="s">
        <v>470</v>
      </c>
      <c r="D422" s="69" t="s">
        <v>581</v>
      </c>
      <c r="E422" s="32">
        <v>600</v>
      </c>
      <c r="F422" s="81">
        <v>500</v>
      </c>
      <c r="G422" s="81">
        <v>0</v>
      </c>
      <c r="H422" s="81">
        <v>0</v>
      </c>
    </row>
    <row r="423" spans="1:8" ht="75" x14ac:dyDescent="0.25">
      <c r="A423" s="63" t="s">
        <v>548</v>
      </c>
      <c r="B423" s="64" t="s">
        <v>489</v>
      </c>
      <c r="C423" s="65" t="s">
        <v>470</v>
      </c>
      <c r="D423" s="64" t="s">
        <v>318</v>
      </c>
      <c r="E423" s="65"/>
      <c r="F423" s="26">
        <v>1280.3</v>
      </c>
      <c r="G423" s="26">
        <v>1280.3</v>
      </c>
      <c r="H423" s="26">
        <v>1280.3</v>
      </c>
    </row>
    <row r="424" spans="1:8" ht="60" x14ac:dyDescent="0.25">
      <c r="A424" s="66" t="s">
        <v>319</v>
      </c>
      <c r="B424" s="64" t="s">
        <v>489</v>
      </c>
      <c r="C424" s="65" t="s">
        <v>470</v>
      </c>
      <c r="D424" s="64" t="s">
        <v>320</v>
      </c>
      <c r="E424" s="65"/>
      <c r="F424" s="26">
        <v>1280.3</v>
      </c>
      <c r="G424" s="26">
        <v>1280.3</v>
      </c>
      <c r="H424" s="26">
        <v>1280.3</v>
      </c>
    </row>
    <row r="425" spans="1:8" ht="45" x14ac:dyDescent="0.25">
      <c r="A425" s="67" t="s">
        <v>323</v>
      </c>
      <c r="B425" s="64" t="s">
        <v>489</v>
      </c>
      <c r="C425" s="65" t="s">
        <v>470</v>
      </c>
      <c r="D425" s="64" t="s">
        <v>324</v>
      </c>
      <c r="E425" s="65"/>
      <c r="F425" s="26">
        <v>1280.3</v>
      </c>
      <c r="G425" s="26">
        <v>1280.3</v>
      </c>
      <c r="H425" s="26">
        <v>1280.3</v>
      </c>
    </row>
    <row r="426" spans="1:8" ht="45" x14ac:dyDescent="0.25">
      <c r="A426" s="24" t="s">
        <v>79</v>
      </c>
      <c r="B426" s="64" t="s">
        <v>489</v>
      </c>
      <c r="C426" s="65" t="s">
        <v>470</v>
      </c>
      <c r="D426" s="64" t="s">
        <v>324</v>
      </c>
      <c r="E426" s="65">
        <v>600</v>
      </c>
      <c r="F426" s="26">
        <v>1280.3</v>
      </c>
      <c r="G426" s="26">
        <v>1280.3</v>
      </c>
      <c r="H426" s="26">
        <v>1280.3</v>
      </c>
    </row>
    <row r="427" spans="1:8" x14ac:dyDescent="0.25">
      <c r="A427" s="24" t="s">
        <v>175</v>
      </c>
      <c r="B427" s="25" t="s">
        <v>489</v>
      </c>
      <c r="C427" s="25" t="s">
        <v>471</v>
      </c>
      <c r="D427" s="25"/>
      <c r="E427" s="32"/>
      <c r="F427" s="26">
        <f>SUM(F428)</f>
        <v>1333082.6000000001</v>
      </c>
      <c r="G427" s="26">
        <f t="shared" ref="G427:H427" si="176">SUM(G428)</f>
        <v>1346091.9000000001</v>
      </c>
      <c r="H427" s="26">
        <f t="shared" si="176"/>
        <v>1405733.1</v>
      </c>
    </row>
    <row r="428" spans="1:8" ht="30" x14ac:dyDescent="0.25">
      <c r="A428" s="24" t="s">
        <v>547</v>
      </c>
      <c r="B428" s="25" t="s">
        <v>489</v>
      </c>
      <c r="C428" s="15" t="s">
        <v>471</v>
      </c>
      <c r="D428" s="25" t="s">
        <v>168</v>
      </c>
      <c r="E428" s="14"/>
      <c r="F428" s="26">
        <f>SUM(F429+F451)</f>
        <v>1333082.6000000001</v>
      </c>
      <c r="G428" s="26">
        <f>SUM(G429+G451)</f>
        <v>1346091.9000000001</v>
      </c>
      <c r="H428" s="26">
        <f>SUM(H429+H451)</f>
        <v>1405733.1</v>
      </c>
    </row>
    <row r="429" spans="1:8" ht="45" x14ac:dyDescent="0.25">
      <c r="A429" s="9" t="s">
        <v>169</v>
      </c>
      <c r="B429" s="25" t="s">
        <v>489</v>
      </c>
      <c r="C429" s="15" t="s">
        <v>471</v>
      </c>
      <c r="D429" s="25" t="s">
        <v>170</v>
      </c>
      <c r="E429" s="14"/>
      <c r="F429" s="26">
        <f>SUM(F430+F445+F448)</f>
        <v>1331019</v>
      </c>
      <c r="G429" s="26">
        <f t="shared" ref="G429:H429" si="177">SUM(G430+G445+G448)</f>
        <v>1344028.3</v>
      </c>
      <c r="H429" s="26">
        <f t="shared" si="177"/>
        <v>1403669.5</v>
      </c>
    </row>
    <row r="430" spans="1:8" ht="60" x14ac:dyDescent="0.25">
      <c r="A430" s="28" t="s">
        <v>312</v>
      </c>
      <c r="B430" s="25" t="s">
        <v>489</v>
      </c>
      <c r="C430" s="15" t="s">
        <v>471</v>
      </c>
      <c r="D430" s="25" t="s">
        <v>313</v>
      </c>
      <c r="E430" s="14"/>
      <c r="F430" s="26">
        <f>SUM(F431+F433+F435+F437+F439+F441+F443)</f>
        <v>1317619</v>
      </c>
      <c r="G430" s="26">
        <f t="shared" ref="G430:H430" si="178">SUM(G431+G433+G435+G437+G439+G441+G443)</f>
        <v>1344028.3</v>
      </c>
      <c r="H430" s="26">
        <f t="shared" si="178"/>
        <v>1403669.5</v>
      </c>
    </row>
    <row r="431" spans="1:8" ht="71.25" customHeight="1" x14ac:dyDescent="0.25">
      <c r="A431" s="38" t="s">
        <v>325</v>
      </c>
      <c r="B431" s="25" t="s">
        <v>489</v>
      </c>
      <c r="C431" s="25" t="s">
        <v>471</v>
      </c>
      <c r="D431" s="39" t="s">
        <v>326</v>
      </c>
      <c r="E431" s="68"/>
      <c r="F431" s="26">
        <v>13207.3</v>
      </c>
      <c r="G431" s="26">
        <v>13207.3</v>
      </c>
      <c r="H431" s="26">
        <v>13207.3</v>
      </c>
    </row>
    <row r="432" spans="1:8" ht="45" x14ac:dyDescent="0.25">
      <c r="A432" s="24" t="s">
        <v>79</v>
      </c>
      <c r="B432" s="25" t="s">
        <v>489</v>
      </c>
      <c r="C432" s="25" t="s">
        <v>471</v>
      </c>
      <c r="D432" s="39" t="s">
        <v>326</v>
      </c>
      <c r="E432" s="31">
        <v>600</v>
      </c>
      <c r="F432" s="26">
        <v>13207.3</v>
      </c>
      <c r="G432" s="26">
        <v>13207.3</v>
      </c>
      <c r="H432" s="26">
        <v>13207.3</v>
      </c>
    </row>
    <row r="433" spans="1:8" ht="45" x14ac:dyDescent="0.25">
      <c r="A433" s="38" t="s">
        <v>327</v>
      </c>
      <c r="B433" s="25" t="s">
        <v>489</v>
      </c>
      <c r="C433" s="25" t="s">
        <v>471</v>
      </c>
      <c r="D433" s="39" t="s">
        <v>328</v>
      </c>
      <c r="E433" s="68"/>
      <c r="F433" s="26">
        <v>480</v>
      </c>
      <c r="G433" s="26">
        <v>480</v>
      </c>
      <c r="H433" s="26">
        <v>480</v>
      </c>
    </row>
    <row r="434" spans="1:8" ht="45" x14ac:dyDescent="0.25">
      <c r="A434" s="24" t="s">
        <v>79</v>
      </c>
      <c r="B434" s="25" t="s">
        <v>489</v>
      </c>
      <c r="C434" s="25" t="s">
        <v>471</v>
      </c>
      <c r="D434" s="39" t="s">
        <v>328</v>
      </c>
      <c r="E434" s="31">
        <v>600</v>
      </c>
      <c r="F434" s="26">
        <v>480</v>
      </c>
      <c r="G434" s="26">
        <v>480</v>
      </c>
      <c r="H434" s="26">
        <v>480</v>
      </c>
    </row>
    <row r="435" spans="1:8" ht="45" x14ac:dyDescent="0.25">
      <c r="A435" s="28" t="s">
        <v>51</v>
      </c>
      <c r="B435" s="25" t="s">
        <v>489</v>
      </c>
      <c r="C435" s="15" t="s">
        <v>471</v>
      </c>
      <c r="D435" s="25" t="s">
        <v>314</v>
      </c>
      <c r="E435" s="14"/>
      <c r="F435" s="26">
        <v>359922.6</v>
      </c>
      <c r="G435" s="26">
        <v>332169.09999999998</v>
      </c>
      <c r="H435" s="26">
        <v>331530.3</v>
      </c>
    </row>
    <row r="436" spans="1:8" ht="45" x14ac:dyDescent="0.25">
      <c r="A436" s="24" t="s">
        <v>79</v>
      </c>
      <c r="B436" s="25" t="s">
        <v>489</v>
      </c>
      <c r="C436" s="25" t="s">
        <v>471</v>
      </c>
      <c r="D436" s="25" t="s">
        <v>314</v>
      </c>
      <c r="E436" s="32">
        <v>600</v>
      </c>
      <c r="F436" s="26">
        <v>359922.6</v>
      </c>
      <c r="G436" s="26">
        <v>332169.09999999998</v>
      </c>
      <c r="H436" s="26">
        <v>331530.3</v>
      </c>
    </row>
    <row r="437" spans="1:8" ht="75" x14ac:dyDescent="0.25">
      <c r="A437" s="38" t="s">
        <v>329</v>
      </c>
      <c r="B437" s="25" t="s">
        <v>489</v>
      </c>
      <c r="C437" s="25" t="s">
        <v>471</v>
      </c>
      <c r="D437" s="39" t="s">
        <v>330</v>
      </c>
      <c r="E437" s="68"/>
      <c r="F437" s="26">
        <v>10327.5</v>
      </c>
      <c r="G437" s="26">
        <v>10327.5</v>
      </c>
      <c r="H437" s="26">
        <v>10327.5</v>
      </c>
    </row>
    <row r="438" spans="1:8" ht="45" x14ac:dyDescent="0.25">
      <c r="A438" s="24" t="s">
        <v>79</v>
      </c>
      <c r="B438" s="25" t="s">
        <v>489</v>
      </c>
      <c r="C438" s="25" t="s">
        <v>471</v>
      </c>
      <c r="D438" s="39" t="s">
        <v>330</v>
      </c>
      <c r="E438" s="31">
        <v>600</v>
      </c>
      <c r="F438" s="26">
        <v>10327.5</v>
      </c>
      <c r="G438" s="26">
        <v>10327.5</v>
      </c>
      <c r="H438" s="26">
        <v>10327.5</v>
      </c>
    </row>
    <row r="439" spans="1:8" ht="75" x14ac:dyDescent="0.25">
      <c r="A439" s="24" t="s">
        <v>331</v>
      </c>
      <c r="B439" s="25" t="s">
        <v>489</v>
      </c>
      <c r="C439" s="25" t="s">
        <v>471</v>
      </c>
      <c r="D439" s="39" t="s">
        <v>332</v>
      </c>
      <c r="E439" s="31"/>
      <c r="F439" s="26">
        <v>4273</v>
      </c>
      <c r="G439" s="26">
        <v>4273</v>
      </c>
      <c r="H439" s="26">
        <v>4273</v>
      </c>
    </row>
    <row r="440" spans="1:8" ht="45" x14ac:dyDescent="0.25">
      <c r="A440" s="24" t="s">
        <v>79</v>
      </c>
      <c r="B440" s="25" t="s">
        <v>489</v>
      </c>
      <c r="C440" s="25" t="s">
        <v>471</v>
      </c>
      <c r="D440" s="39" t="s">
        <v>332</v>
      </c>
      <c r="E440" s="31">
        <v>600</v>
      </c>
      <c r="F440" s="79">
        <v>4273</v>
      </c>
      <c r="G440" s="79">
        <v>4273</v>
      </c>
      <c r="H440" s="79">
        <v>4273</v>
      </c>
    </row>
    <row r="441" spans="1:8" ht="75" x14ac:dyDescent="0.25">
      <c r="A441" s="86" t="s">
        <v>543</v>
      </c>
      <c r="B441" s="25" t="s">
        <v>489</v>
      </c>
      <c r="C441" s="25" t="s">
        <v>471</v>
      </c>
      <c r="D441" s="84" t="s">
        <v>544</v>
      </c>
      <c r="E441" s="85"/>
      <c r="F441" s="81">
        <f>F442</f>
        <v>40662</v>
      </c>
      <c r="G441" s="81">
        <f>G442</f>
        <v>40662</v>
      </c>
      <c r="H441" s="81">
        <f>H442</f>
        <v>40662</v>
      </c>
    </row>
    <row r="442" spans="1:8" ht="45" x14ac:dyDescent="0.25">
      <c r="A442" s="83" t="s">
        <v>79</v>
      </c>
      <c r="B442" s="25" t="s">
        <v>489</v>
      </c>
      <c r="C442" s="25" t="s">
        <v>471</v>
      </c>
      <c r="D442" s="84" t="s">
        <v>544</v>
      </c>
      <c r="E442" s="85">
        <v>600</v>
      </c>
      <c r="F442" s="81">
        <v>40662</v>
      </c>
      <c r="G442" s="81">
        <v>40662</v>
      </c>
      <c r="H442" s="81">
        <v>40662</v>
      </c>
    </row>
    <row r="443" spans="1:8" ht="237.75" customHeight="1" x14ac:dyDescent="0.25">
      <c r="A443" s="24" t="s">
        <v>333</v>
      </c>
      <c r="B443" s="25" t="s">
        <v>489</v>
      </c>
      <c r="C443" s="15" t="s">
        <v>471</v>
      </c>
      <c r="D443" s="25" t="s">
        <v>334</v>
      </c>
      <c r="E443" s="25"/>
      <c r="F443" s="26">
        <v>888746.6</v>
      </c>
      <c r="G443" s="26">
        <v>942909.4</v>
      </c>
      <c r="H443" s="26">
        <v>1003189.4</v>
      </c>
    </row>
    <row r="444" spans="1:8" ht="45" x14ac:dyDescent="0.25">
      <c r="A444" s="24" t="s">
        <v>79</v>
      </c>
      <c r="B444" s="25" t="s">
        <v>489</v>
      </c>
      <c r="C444" s="25" t="s">
        <v>471</v>
      </c>
      <c r="D444" s="25" t="s">
        <v>334</v>
      </c>
      <c r="E444" s="25" t="s">
        <v>490</v>
      </c>
      <c r="F444" s="26">
        <v>888746.6</v>
      </c>
      <c r="G444" s="26">
        <v>942909.4</v>
      </c>
      <c r="H444" s="26">
        <v>1003189.4</v>
      </c>
    </row>
    <row r="445" spans="1:8" ht="45" x14ac:dyDescent="0.25">
      <c r="A445" s="24" t="s">
        <v>171</v>
      </c>
      <c r="B445" s="25" t="s">
        <v>489</v>
      </c>
      <c r="C445" s="25" t="s">
        <v>471</v>
      </c>
      <c r="D445" s="25" t="s">
        <v>172</v>
      </c>
      <c r="E445" s="25"/>
      <c r="F445" s="26">
        <v>12900</v>
      </c>
      <c r="G445" s="26">
        <v>0</v>
      </c>
      <c r="H445" s="26">
        <v>0</v>
      </c>
    </row>
    <row r="446" spans="1:8" ht="45" x14ac:dyDescent="0.25">
      <c r="A446" s="50" t="s">
        <v>316</v>
      </c>
      <c r="B446" s="25" t="s">
        <v>489</v>
      </c>
      <c r="C446" s="25" t="s">
        <v>471</v>
      </c>
      <c r="D446" s="25" t="s">
        <v>317</v>
      </c>
      <c r="E446" s="25"/>
      <c r="F446" s="26">
        <v>12900</v>
      </c>
      <c r="G446" s="26">
        <v>0</v>
      </c>
      <c r="H446" s="26">
        <v>0</v>
      </c>
    </row>
    <row r="447" spans="1:8" ht="45" x14ac:dyDescent="0.25">
      <c r="A447" s="24" t="s">
        <v>79</v>
      </c>
      <c r="B447" s="25" t="s">
        <v>489</v>
      </c>
      <c r="C447" s="25" t="s">
        <v>471</v>
      </c>
      <c r="D447" s="25" t="s">
        <v>317</v>
      </c>
      <c r="E447" s="25" t="s">
        <v>490</v>
      </c>
      <c r="F447" s="26">
        <v>12900</v>
      </c>
      <c r="G447" s="26">
        <v>0</v>
      </c>
      <c r="H447" s="26">
        <v>0</v>
      </c>
    </row>
    <row r="448" spans="1:8" ht="45" x14ac:dyDescent="0.25">
      <c r="A448" s="82" t="s">
        <v>541</v>
      </c>
      <c r="B448" s="25" t="s">
        <v>489</v>
      </c>
      <c r="C448" s="25" t="s">
        <v>471</v>
      </c>
      <c r="D448" s="69" t="s">
        <v>580</v>
      </c>
      <c r="E448" s="32"/>
      <c r="F448" s="81">
        <f t="shared" ref="F448:F449" si="179">F449</f>
        <v>500</v>
      </c>
      <c r="G448" s="26">
        <v>0</v>
      </c>
      <c r="H448" s="26">
        <v>0</v>
      </c>
    </row>
    <row r="449" spans="1:8" ht="30" x14ac:dyDescent="0.25">
      <c r="A449" s="82" t="s">
        <v>542</v>
      </c>
      <c r="B449" s="25" t="s">
        <v>489</v>
      </c>
      <c r="C449" s="25" t="s">
        <v>471</v>
      </c>
      <c r="D449" s="69" t="s">
        <v>581</v>
      </c>
      <c r="E449" s="32"/>
      <c r="F449" s="81">
        <f t="shared" si="179"/>
        <v>500</v>
      </c>
      <c r="G449" s="26">
        <v>0</v>
      </c>
      <c r="H449" s="26">
        <v>0</v>
      </c>
    </row>
    <row r="450" spans="1:8" ht="45" x14ac:dyDescent="0.25">
      <c r="A450" s="83" t="s">
        <v>79</v>
      </c>
      <c r="B450" s="25" t="s">
        <v>489</v>
      </c>
      <c r="C450" s="25" t="s">
        <v>471</v>
      </c>
      <c r="D450" s="69" t="s">
        <v>581</v>
      </c>
      <c r="E450" s="32">
        <v>600</v>
      </c>
      <c r="F450" s="81">
        <v>500</v>
      </c>
      <c r="G450" s="26">
        <v>0</v>
      </c>
      <c r="H450" s="26">
        <v>0</v>
      </c>
    </row>
    <row r="451" spans="1:8" ht="75" x14ac:dyDescent="0.25">
      <c r="A451" s="70" t="s">
        <v>548</v>
      </c>
      <c r="B451" s="39" t="s">
        <v>489</v>
      </c>
      <c r="C451" s="39" t="s">
        <v>471</v>
      </c>
      <c r="D451" s="39" t="s">
        <v>318</v>
      </c>
      <c r="E451" s="31"/>
      <c r="F451" s="26">
        <f>SUM(F452)</f>
        <v>2063.6</v>
      </c>
      <c r="G451" s="26">
        <f t="shared" ref="G451:H451" si="180">SUM(G452)</f>
        <v>2063.6</v>
      </c>
      <c r="H451" s="26">
        <f t="shared" si="180"/>
        <v>2063.6</v>
      </c>
    </row>
    <row r="452" spans="1:8" ht="60" x14ac:dyDescent="0.25">
      <c r="A452" s="71" t="s">
        <v>319</v>
      </c>
      <c r="B452" s="39" t="s">
        <v>489</v>
      </c>
      <c r="C452" s="39" t="s">
        <v>471</v>
      </c>
      <c r="D452" s="39" t="s">
        <v>320</v>
      </c>
      <c r="E452" s="31"/>
      <c r="F452" s="26">
        <f>SUM(F453+F455)</f>
        <v>2063.6</v>
      </c>
      <c r="G452" s="26">
        <f t="shared" ref="G452:H452" si="181">SUM(G453+G455)</f>
        <v>2063.6</v>
      </c>
      <c r="H452" s="26">
        <f t="shared" si="181"/>
        <v>2063.6</v>
      </c>
    </row>
    <row r="453" spans="1:8" ht="30" x14ac:dyDescent="0.25">
      <c r="A453" s="41" t="s">
        <v>321</v>
      </c>
      <c r="B453" s="39" t="s">
        <v>489</v>
      </c>
      <c r="C453" s="39" t="s">
        <v>471</v>
      </c>
      <c r="D453" s="39" t="s">
        <v>322</v>
      </c>
      <c r="E453" s="31"/>
      <c r="F453" s="26">
        <v>325.5</v>
      </c>
      <c r="G453" s="26">
        <v>325.5</v>
      </c>
      <c r="H453" s="26">
        <v>325.5</v>
      </c>
    </row>
    <row r="454" spans="1:8" ht="45" x14ac:dyDescent="0.25">
      <c r="A454" s="24" t="s">
        <v>79</v>
      </c>
      <c r="B454" s="39" t="s">
        <v>489</v>
      </c>
      <c r="C454" s="39" t="s">
        <v>471</v>
      </c>
      <c r="D454" s="39" t="s">
        <v>322</v>
      </c>
      <c r="E454" s="31">
        <v>600</v>
      </c>
      <c r="F454" s="26">
        <v>325.5</v>
      </c>
      <c r="G454" s="26">
        <v>325.5</v>
      </c>
      <c r="H454" s="26">
        <v>325.5</v>
      </c>
    </row>
    <row r="455" spans="1:8" ht="45" x14ac:dyDescent="0.25">
      <c r="A455" s="38" t="s">
        <v>323</v>
      </c>
      <c r="B455" s="39" t="s">
        <v>489</v>
      </c>
      <c r="C455" s="39" t="s">
        <v>471</v>
      </c>
      <c r="D455" s="39" t="s">
        <v>324</v>
      </c>
      <c r="E455" s="31"/>
      <c r="F455" s="26">
        <v>1738.1</v>
      </c>
      <c r="G455" s="26">
        <v>1738.1</v>
      </c>
      <c r="H455" s="26">
        <v>1738.1</v>
      </c>
    </row>
    <row r="456" spans="1:8" ht="45" x14ac:dyDescent="0.25">
      <c r="A456" s="24" t="s">
        <v>79</v>
      </c>
      <c r="B456" s="39" t="s">
        <v>489</v>
      </c>
      <c r="C456" s="39" t="s">
        <v>471</v>
      </c>
      <c r="D456" s="39" t="s">
        <v>324</v>
      </c>
      <c r="E456" s="31">
        <v>600</v>
      </c>
      <c r="F456" s="26">
        <v>1738.1</v>
      </c>
      <c r="G456" s="26">
        <v>1738.1</v>
      </c>
      <c r="H456" s="26">
        <v>1738.1</v>
      </c>
    </row>
    <row r="457" spans="1:8" x14ac:dyDescent="0.25">
      <c r="A457" s="24" t="s">
        <v>335</v>
      </c>
      <c r="B457" s="39" t="s">
        <v>489</v>
      </c>
      <c r="C457" s="39" t="s">
        <v>492</v>
      </c>
      <c r="D457" s="39"/>
      <c r="E457" s="31"/>
      <c r="F457" s="26">
        <f>SUM(F458)</f>
        <v>218447</v>
      </c>
      <c r="G457" s="26">
        <f t="shared" ref="G457:H457" si="182">SUM(G458)</f>
        <v>216843.4</v>
      </c>
      <c r="H457" s="26">
        <f t="shared" si="182"/>
        <v>218897.5</v>
      </c>
    </row>
    <row r="458" spans="1:8" ht="30" x14ac:dyDescent="0.25">
      <c r="A458" s="24" t="s">
        <v>547</v>
      </c>
      <c r="B458" s="25" t="s">
        <v>489</v>
      </c>
      <c r="C458" s="15" t="s">
        <v>492</v>
      </c>
      <c r="D458" s="25" t="s">
        <v>168</v>
      </c>
      <c r="E458" s="31"/>
      <c r="F458" s="26">
        <f>SUM(F459+F469)</f>
        <v>218447</v>
      </c>
      <c r="G458" s="26">
        <f t="shared" ref="G458:H458" si="183">SUM(G459+G469)</f>
        <v>216843.4</v>
      </c>
      <c r="H458" s="26">
        <f t="shared" si="183"/>
        <v>218897.5</v>
      </c>
    </row>
    <row r="459" spans="1:8" ht="45" x14ac:dyDescent="0.25">
      <c r="A459" s="9" t="s">
        <v>169</v>
      </c>
      <c r="B459" s="25" t="s">
        <v>489</v>
      </c>
      <c r="C459" s="15" t="s">
        <v>492</v>
      </c>
      <c r="D459" s="25" t="s">
        <v>170</v>
      </c>
      <c r="E459" s="31"/>
      <c r="F459" s="26">
        <f>SUM(F460+F463+F466)</f>
        <v>218411</v>
      </c>
      <c r="G459" s="26">
        <f t="shared" ref="G459:H459" si="184">SUM(G460+G463+G466)</f>
        <v>216807.4</v>
      </c>
      <c r="H459" s="26">
        <f t="shared" si="184"/>
        <v>218861.5</v>
      </c>
    </row>
    <row r="460" spans="1:8" ht="60" x14ac:dyDescent="0.25">
      <c r="A460" s="28" t="s">
        <v>312</v>
      </c>
      <c r="B460" s="25" t="s">
        <v>489</v>
      </c>
      <c r="C460" s="15" t="s">
        <v>492</v>
      </c>
      <c r="D460" s="25" t="s">
        <v>313</v>
      </c>
      <c r="E460" s="31"/>
      <c r="F460" s="26">
        <f>SUM(F461)</f>
        <v>212191</v>
      </c>
      <c r="G460" s="26">
        <f t="shared" ref="G460:H460" si="185">SUM(G461)</f>
        <v>216807.4</v>
      </c>
      <c r="H460" s="26">
        <f t="shared" si="185"/>
        <v>218861.5</v>
      </c>
    </row>
    <row r="461" spans="1:8" ht="45" x14ac:dyDescent="0.25">
      <c r="A461" s="28" t="s">
        <v>51</v>
      </c>
      <c r="B461" s="25" t="s">
        <v>489</v>
      </c>
      <c r="C461" s="15" t="s">
        <v>492</v>
      </c>
      <c r="D461" s="25" t="s">
        <v>314</v>
      </c>
      <c r="E461" s="14"/>
      <c r="F461" s="26">
        <v>212191</v>
      </c>
      <c r="G461" s="26">
        <v>216807.4</v>
      </c>
      <c r="H461" s="26">
        <v>218861.5</v>
      </c>
    </row>
    <row r="462" spans="1:8" ht="45" x14ac:dyDescent="0.25">
      <c r="A462" s="24" t="s">
        <v>79</v>
      </c>
      <c r="B462" s="25" t="s">
        <v>489</v>
      </c>
      <c r="C462" s="15" t="s">
        <v>492</v>
      </c>
      <c r="D462" s="25" t="s">
        <v>314</v>
      </c>
      <c r="E462" s="32">
        <v>600</v>
      </c>
      <c r="F462" s="26">
        <v>212191</v>
      </c>
      <c r="G462" s="26">
        <v>216807.4</v>
      </c>
      <c r="H462" s="26">
        <v>218861.5</v>
      </c>
    </row>
    <row r="463" spans="1:8" ht="45" x14ac:dyDescent="0.25">
      <c r="A463" s="24" t="s">
        <v>171</v>
      </c>
      <c r="B463" s="25" t="s">
        <v>489</v>
      </c>
      <c r="C463" s="15" t="s">
        <v>492</v>
      </c>
      <c r="D463" s="25" t="s">
        <v>172</v>
      </c>
      <c r="E463" s="25"/>
      <c r="F463" s="26">
        <v>5720</v>
      </c>
      <c r="G463" s="26">
        <v>0</v>
      </c>
      <c r="H463" s="26">
        <v>0</v>
      </c>
    </row>
    <row r="464" spans="1:8" ht="45" x14ac:dyDescent="0.25">
      <c r="A464" s="50" t="s">
        <v>336</v>
      </c>
      <c r="B464" s="25" t="s">
        <v>489</v>
      </c>
      <c r="C464" s="15" t="s">
        <v>492</v>
      </c>
      <c r="D464" s="25" t="s">
        <v>317</v>
      </c>
      <c r="E464" s="25"/>
      <c r="F464" s="26">
        <v>5720</v>
      </c>
      <c r="G464" s="26">
        <v>0</v>
      </c>
      <c r="H464" s="26">
        <v>0</v>
      </c>
    </row>
    <row r="465" spans="1:8" ht="45" x14ac:dyDescent="0.25">
      <c r="A465" s="24" t="s">
        <v>79</v>
      </c>
      <c r="B465" s="25" t="s">
        <v>489</v>
      </c>
      <c r="C465" s="25" t="s">
        <v>492</v>
      </c>
      <c r="D465" s="25" t="s">
        <v>317</v>
      </c>
      <c r="E465" s="25" t="s">
        <v>490</v>
      </c>
      <c r="F465" s="79">
        <v>5720</v>
      </c>
      <c r="G465" s="26">
        <v>0</v>
      </c>
      <c r="H465" s="26">
        <v>0</v>
      </c>
    </row>
    <row r="466" spans="1:8" ht="45" x14ac:dyDescent="0.25">
      <c r="A466" s="82" t="s">
        <v>541</v>
      </c>
      <c r="B466" s="25" t="s">
        <v>489</v>
      </c>
      <c r="C466" s="25" t="s">
        <v>492</v>
      </c>
      <c r="D466" s="69" t="s">
        <v>580</v>
      </c>
      <c r="E466" s="32"/>
      <c r="F466" s="81">
        <f t="shared" ref="F466:H467" si="186">F467</f>
        <v>500</v>
      </c>
      <c r="G466" s="81">
        <f t="shared" si="186"/>
        <v>0</v>
      </c>
      <c r="H466" s="81">
        <f t="shared" si="186"/>
        <v>0</v>
      </c>
    </row>
    <row r="467" spans="1:8" ht="30" x14ac:dyDescent="0.25">
      <c r="A467" s="82" t="s">
        <v>542</v>
      </c>
      <c r="B467" s="25" t="s">
        <v>489</v>
      </c>
      <c r="C467" s="25" t="s">
        <v>492</v>
      </c>
      <c r="D467" s="69" t="s">
        <v>581</v>
      </c>
      <c r="E467" s="32"/>
      <c r="F467" s="81">
        <f t="shared" si="186"/>
        <v>500</v>
      </c>
      <c r="G467" s="81">
        <f t="shared" si="186"/>
        <v>0</v>
      </c>
      <c r="H467" s="81">
        <f t="shared" si="186"/>
        <v>0</v>
      </c>
    </row>
    <row r="468" spans="1:8" ht="45" x14ac:dyDescent="0.25">
      <c r="A468" s="83" t="s">
        <v>79</v>
      </c>
      <c r="B468" s="25" t="s">
        <v>489</v>
      </c>
      <c r="C468" s="25" t="s">
        <v>492</v>
      </c>
      <c r="D468" s="69" t="s">
        <v>581</v>
      </c>
      <c r="E468" s="32">
        <v>600</v>
      </c>
      <c r="F468" s="81">
        <v>500</v>
      </c>
      <c r="G468" s="81">
        <v>0</v>
      </c>
      <c r="H468" s="81">
        <v>0</v>
      </c>
    </row>
    <row r="469" spans="1:8" ht="75" x14ac:dyDescent="0.25">
      <c r="A469" s="70" t="s">
        <v>548</v>
      </c>
      <c r="B469" s="39" t="s">
        <v>489</v>
      </c>
      <c r="C469" s="25" t="s">
        <v>492</v>
      </c>
      <c r="D469" s="39" t="s">
        <v>318</v>
      </c>
      <c r="E469" s="31"/>
      <c r="F469" s="79">
        <v>36</v>
      </c>
      <c r="G469" s="79">
        <v>36</v>
      </c>
      <c r="H469" s="79">
        <v>36</v>
      </c>
    </row>
    <row r="470" spans="1:8" ht="60" x14ac:dyDescent="0.25">
      <c r="A470" s="71" t="s">
        <v>319</v>
      </c>
      <c r="B470" s="39" t="s">
        <v>489</v>
      </c>
      <c r="C470" s="15" t="s">
        <v>492</v>
      </c>
      <c r="D470" s="39" t="s">
        <v>320</v>
      </c>
      <c r="E470" s="31"/>
      <c r="F470" s="79">
        <v>36</v>
      </c>
      <c r="G470" s="79">
        <v>36</v>
      </c>
      <c r="H470" s="79">
        <v>36</v>
      </c>
    </row>
    <row r="471" spans="1:8" ht="45" x14ac:dyDescent="0.25">
      <c r="A471" s="38" t="s">
        <v>323</v>
      </c>
      <c r="B471" s="39" t="s">
        <v>489</v>
      </c>
      <c r="C471" s="15" t="s">
        <v>492</v>
      </c>
      <c r="D471" s="39" t="s">
        <v>324</v>
      </c>
      <c r="E471" s="31"/>
      <c r="F471" s="79">
        <v>36</v>
      </c>
      <c r="G471" s="79">
        <v>36</v>
      </c>
      <c r="H471" s="79">
        <v>36</v>
      </c>
    </row>
    <row r="472" spans="1:8" ht="45" x14ac:dyDescent="0.25">
      <c r="A472" s="24" t="s">
        <v>79</v>
      </c>
      <c r="B472" s="39" t="s">
        <v>489</v>
      </c>
      <c r="C472" s="15" t="s">
        <v>492</v>
      </c>
      <c r="D472" s="39" t="s">
        <v>324</v>
      </c>
      <c r="E472" s="31">
        <v>600</v>
      </c>
      <c r="F472" s="79">
        <v>36</v>
      </c>
      <c r="G472" s="79">
        <v>36</v>
      </c>
      <c r="H472" s="79">
        <v>36</v>
      </c>
    </row>
    <row r="473" spans="1:8" x14ac:dyDescent="0.25">
      <c r="A473" s="24" t="s">
        <v>178</v>
      </c>
      <c r="B473" s="25" t="s">
        <v>489</v>
      </c>
      <c r="C473" s="15" t="s">
        <v>472</v>
      </c>
      <c r="D473" s="25"/>
      <c r="E473" s="14"/>
      <c r="F473" s="26">
        <f>SUM(F474)</f>
        <v>15017.400000000001</v>
      </c>
      <c r="G473" s="26">
        <f t="shared" ref="G473:H475" si="187">SUM(G474)</f>
        <v>14017.400000000001</v>
      </c>
      <c r="H473" s="26">
        <f t="shared" si="187"/>
        <v>14017.400000000001</v>
      </c>
    </row>
    <row r="474" spans="1:8" ht="30" x14ac:dyDescent="0.25">
      <c r="A474" s="24" t="s">
        <v>547</v>
      </c>
      <c r="B474" s="25" t="s">
        <v>489</v>
      </c>
      <c r="C474" s="15" t="s">
        <v>472</v>
      </c>
      <c r="D474" s="25" t="s">
        <v>168</v>
      </c>
      <c r="E474" s="14"/>
      <c r="F474" s="26">
        <f>SUM(F475)</f>
        <v>15017.400000000001</v>
      </c>
      <c r="G474" s="26">
        <f t="shared" si="187"/>
        <v>14017.400000000001</v>
      </c>
      <c r="H474" s="26">
        <f t="shared" si="187"/>
        <v>14017.400000000001</v>
      </c>
    </row>
    <row r="475" spans="1:8" ht="30" x14ac:dyDescent="0.25">
      <c r="A475" s="28" t="s">
        <v>337</v>
      </c>
      <c r="B475" s="25" t="s">
        <v>489</v>
      </c>
      <c r="C475" s="25" t="s">
        <v>472</v>
      </c>
      <c r="D475" s="25" t="s">
        <v>338</v>
      </c>
      <c r="E475" s="32"/>
      <c r="F475" s="26">
        <f>SUM(F476)</f>
        <v>15017.400000000001</v>
      </c>
      <c r="G475" s="26">
        <f t="shared" si="187"/>
        <v>14017.400000000001</v>
      </c>
      <c r="H475" s="26">
        <f t="shared" si="187"/>
        <v>14017.400000000001</v>
      </c>
    </row>
    <row r="476" spans="1:8" ht="45" x14ac:dyDescent="0.25">
      <c r="A476" s="41" t="s">
        <v>339</v>
      </c>
      <c r="B476" s="39" t="s">
        <v>489</v>
      </c>
      <c r="C476" s="39" t="s">
        <v>472</v>
      </c>
      <c r="D476" s="39" t="s">
        <v>340</v>
      </c>
      <c r="E476" s="32"/>
      <c r="F476" s="26">
        <f>SUM(F477+F479+F481)</f>
        <v>15017.400000000001</v>
      </c>
      <c r="G476" s="26">
        <f t="shared" ref="G476:H476" si="188">SUM(G477+G479+G481)</f>
        <v>14017.400000000001</v>
      </c>
      <c r="H476" s="26">
        <f t="shared" si="188"/>
        <v>14017.400000000001</v>
      </c>
    </row>
    <row r="477" spans="1:8" ht="30" x14ac:dyDescent="0.25">
      <c r="A477" s="28" t="s">
        <v>341</v>
      </c>
      <c r="B477" s="25" t="s">
        <v>489</v>
      </c>
      <c r="C477" s="25" t="s">
        <v>472</v>
      </c>
      <c r="D477" s="25" t="s">
        <v>342</v>
      </c>
      <c r="E477" s="32"/>
      <c r="F477" s="26">
        <v>2000</v>
      </c>
      <c r="G477" s="26">
        <v>1000</v>
      </c>
      <c r="H477" s="26">
        <v>1000</v>
      </c>
    </row>
    <row r="478" spans="1:8" ht="45" x14ac:dyDescent="0.25">
      <c r="A478" s="24" t="s">
        <v>79</v>
      </c>
      <c r="B478" s="25" t="s">
        <v>489</v>
      </c>
      <c r="C478" s="15" t="s">
        <v>472</v>
      </c>
      <c r="D478" s="25" t="s">
        <v>342</v>
      </c>
      <c r="E478" s="14">
        <v>600</v>
      </c>
      <c r="F478" s="26">
        <v>2000</v>
      </c>
      <c r="G478" s="26">
        <v>1000</v>
      </c>
      <c r="H478" s="26">
        <v>1000</v>
      </c>
    </row>
    <row r="479" spans="1:8" ht="60" x14ac:dyDescent="0.25">
      <c r="A479" s="24" t="s">
        <v>343</v>
      </c>
      <c r="B479" s="25" t="s">
        <v>489</v>
      </c>
      <c r="C479" s="15" t="s">
        <v>472</v>
      </c>
      <c r="D479" s="25" t="s">
        <v>344</v>
      </c>
      <c r="E479" s="14"/>
      <c r="F479" s="26">
        <v>5526.8</v>
      </c>
      <c r="G479" s="26">
        <v>5526.8</v>
      </c>
      <c r="H479" s="26">
        <v>5526.8</v>
      </c>
    </row>
    <row r="480" spans="1:8" ht="30" x14ac:dyDescent="0.25">
      <c r="A480" s="24" t="s">
        <v>28</v>
      </c>
      <c r="B480" s="25" t="s">
        <v>489</v>
      </c>
      <c r="C480" s="15" t="s">
        <v>472</v>
      </c>
      <c r="D480" s="25" t="s">
        <v>344</v>
      </c>
      <c r="E480" s="14">
        <v>300</v>
      </c>
      <c r="F480" s="26">
        <v>5526.8</v>
      </c>
      <c r="G480" s="26">
        <v>5526.8</v>
      </c>
      <c r="H480" s="26">
        <v>5526.8</v>
      </c>
    </row>
    <row r="481" spans="1:8" ht="120" x14ac:dyDescent="0.25">
      <c r="A481" s="24" t="s">
        <v>345</v>
      </c>
      <c r="B481" s="25" t="s">
        <v>489</v>
      </c>
      <c r="C481" s="15" t="s">
        <v>472</v>
      </c>
      <c r="D481" s="69" t="s">
        <v>346</v>
      </c>
      <c r="E481" s="14"/>
      <c r="F481" s="26">
        <f>SUM(F482:F483)</f>
        <v>7490.6</v>
      </c>
      <c r="G481" s="26">
        <f t="shared" ref="G481:H481" si="189">SUM(G482:G483)</f>
        <v>7490.6</v>
      </c>
      <c r="H481" s="26">
        <f t="shared" si="189"/>
        <v>7490.6</v>
      </c>
    </row>
    <row r="482" spans="1:8" ht="45" x14ac:dyDescent="0.25">
      <c r="A482" s="24" t="s">
        <v>21</v>
      </c>
      <c r="B482" s="25" t="s">
        <v>489</v>
      </c>
      <c r="C482" s="15" t="s">
        <v>472</v>
      </c>
      <c r="D482" s="69" t="s">
        <v>346</v>
      </c>
      <c r="E482" s="14">
        <v>200</v>
      </c>
      <c r="F482" s="26">
        <v>40</v>
      </c>
      <c r="G482" s="26">
        <v>40</v>
      </c>
      <c r="H482" s="26">
        <v>40</v>
      </c>
    </row>
    <row r="483" spans="1:8" ht="30" x14ac:dyDescent="0.25">
      <c r="A483" s="24" t="s">
        <v>28</v>
      </c>
      <c r="B483" s="25" t="s">
        <v>489</v>
      </c>
      <c r="C483" s="15" t="s">
        <v>472</v>
      </c>
      <c r="D483" s="69" t="s">
        <v>346</v>
      </c>
      <c r="E483" s="14">
        <v>300</v>
      </c>
      <c r="F483" s="26">
        <v>7450.6</v>
      </c>
      <c r="G483" s="26">
        <v>7450.6</v>
      </c>
      <c r="H483" s="26">
        <v>7450.6</v>
      </c>
    </row>
    <row r="484" spans="1:8" x14ac:dyDescent="0.25">
      <c r="A484" s="24" t="s">
        <v>347</v>
      </c>
      <c r="B484" s="25" t="s">
        <v>489</v>
      </c>
      <c r="C484" s="15" t="s">
        <v>493</v>
      </c>
      <c r="D484" s="69"/>
      <c r="E484" s="14"/>
      <c r="F484" s="26">
        <f>SUM(F485)</f>
        <v>87434.9</v>
      </c>
      <c r="G484" s="26">
        <f t="shared" ref="G484:H484" si="190">SUM(G485)</f>
        <v>89868.7</v>
      </c>
      <c r="H484" s="26">
        <f t="shared" si="190"/>
        <v>91356.199999999983</v>
      </c>
    </row>
    <row r="485" spans="1:8" ht="30" x14ac:dyDescent="0.25">
      <c r="A485" s="24" t="s">
        <v>547</v>
      </c>
      <c r="B485" s="25" t="s">
        <v>489</v>
      </c>
      <c r="C485" s="25" t="s">
        <v>493</v>
      </c>
      <c r="D485" s="25" t="s">
        <v>168</v>
      </c>
      <c r="E485" s="32"/>
      <c r="F485" s="26">
        <f>SUM(F486+F494)</f>
        <v>87434.9</v>
      </c>
      <c r="G485" s="26">
        <f t="shared" ref="G485:H485" si="191">SUM(G486+G494)</f>
        <v>89868.7</v>
      </c>
      <c r="H485" s="26">
        <f t="shared" si="191"/>
        <v>91356.199999999983</v>
      </c>
    </row>
    <row r="486" spans="1:8" ht="30" x14ac:dyDescent="0.25">
      <c r="A486" s="28" t="s">
        <v>337</v>
      </c>
      <c r="B486" s="25" t="s">
        <v>489</v>
      </c>
      <c r="C486" s="25" t="s">
        <v>493</v>
      </c>
      <c r="D486" s="39" t="s">
        <v>338</v>
      </c>
      <c r="E486" s="32"/>
      <c r="F486" s="26">
        <f>SUM(F487+F491)</f>
        <v>8503.4</v>
      </c>
      <c r="G486" s="26">
        <f t="shared" ref="G486:H486" si="192">SUM(G487+G491)</f>
        <v>8503.4</v>
      </c>
      <c r="H486" s="26">
        <f t="shared" si="192"/>
        <v>8503.4</v>
      </c>
    </row>
    <row r="487" spans="1:8" ht="45" x14ac:dyDescent="0.25">
      <c r="A487" s="41" t="s">
        <v>348</v>
      </c>
      <c r="B487" s="25" t="s">
        <v>489</v>
      </c>
      <c r="C487" s="25" t="s">
        <v>493</v>
      </c>
      <c r="D487" s="39" t="s">
        <v>349</v>
      </c>
      <c r="E487" s="32"/>
      <c r="F487" s="26">
        <f>SUM(F488)</f>
        <v>8168.6</v>
      </c>
      <c r="G487" s="26">
        <f t="shared" ref="G487:H487" si="193">SUM(G488)</f>
        <v>8168.6</v>
      </c>
      <c r="H487" s="26">
        <f t="shared" si="193"/>
        <v>8168.6</v>
      </c>
    </row>
    <row r="488" spans="1:8" ht="165.75" customHeight="1" x14ac:dyDescent="0.25">
      <c r="A488" s="24" t="s">
        <v>350</v>
      </c>
      <c r="B488" s="25" t="s">
        <v>489</v>
      </c>
      <c r="C488" s="25" t="s">
        <v>493</v>
      </c>
      <c r="D488" s="39" t="s">
        <v>351</v>
      </c>
      <c r="E488" s="32"/>
      <c r="F488" s="26">
        <f t="shared" ref="F488:H488" si="194">SUM(F489:F490)</f>
        <v>8168.6</v>
      </c>
      <c r="G488" s="26">
        <f t="shared" si="194"/>
        <v>8168.6</v>
      </c>
      <c r="H488" s="26">
        <f t="shared" si="194"/>
        <v>8168.6</v>
      </c>
    </row>
    <row r="489" spans="1:8" ht="90" x14ac:dyDescent="0.25">
      <c r="A489" s="24" t="s">
        <v>14</v>
      </c>
      <c r="B489" s="25" t="s">
        <v>489</v>
      </c>
      <c r="C489" s="25" t="s">
        <v>493</v>
      </c>
      <c r="D489" s="39" t="s">
        <v>351</v>
      </c>
      <c r="E489" s="31">
        <v>100</v>
      </c>
      <c r="F489" s="26">
        <v>7582.6</v>
      </c>
      <c r="G489" s="26">
        <v>7582.6</v>
      </c>
      <c r="H489" s="26">
        <v>7582.6</v>
      </c>
    </row>
    <row r="490" spans="1:8" ht="45" x14ac:dyDescent="0.25">
      <c r="A490" s="24" t="s">
        <v>21</v>
      </c>
      <c r="B490" s="25" t="s">
        <v>489</v>
      </c>
      <c r="C490" s="15" t="s">
        <v>493</v>
      </c>
      <c r="D490" s="39" t="s">
        <v>351</v>
      </c>
      <c r="E490" s="31">
        <v>200</v>
      </c>
      <c r="F490" s="26">
        <v>586</v>
      </c>
      <c r="G490" s="26">
        <v>586</v>
      </c>
      <c r="H490" s="26">
        <v>586</v>
      </c>
    </row>
    <row r="491" spans="1:8" ht="30" x14ac:dyDescent="0.25">
      <c r="A491" s="46" t="s">
        <v>352</v>
      </c>
      <c r="B491" s="25" t="s">
        <v>489</v>
      </c>
      <c r="C491" s="15" t="s">
        <v>493</v>
      </c>
      <c r="D491" s="69" t="s">
        <v>353</v>
      </c>
      <c r="E491" s="31"/>
      <c r="F491" s="26">
        <v>334.8</v>
      </c>
      <c r="G491" s="26">
        <v>334.8</v>
      </c>
      <c r="H491" s="26">
        <v>334.8</v>
      </c>
    </row>
    <row r="492" spans="1:8" ht="45" x14ac:dyDescent="0.25">
      <c r="A492" s="46" t="s">
        <v>354</v>
      </c>
      <c r="B492" s="25" t="s">
        <v>489</v>
      </c>
      <c r="C492" s="15" t="s">
        <v>493</v>
      </c>
      <c r="D492" s="69" t="s">
        <v>355</v>
      </c>
      <c r="E492" s="31"/>
      <c r="F492" s="26">
        <v>334.8</v>
      </c>
      <c r="G492" s="26">
        <v>334.8</v>
      </c>
      <c r="H492" s="26">
        <v>334.8</v>
      </c>
    </row>
    <row r="493" spans="1:8" ht="45" x14ac:dyDescent="0.25">
      <c r="A493" s="24" t="s">
        <v>21</v>
      </c>
      <c r="B493" s="25" t="s">
        <v>489</v>
      </c>
      <c r="C493" s="15" t="s">
        <v>493</v>
      </c>
      <c r="D493" s="69" t="s">
        <v>355</v>
      </c>
      <c r="E493" s="31">
        <v>200</v>
      </c>
      <c r="F493" s="26">
        <v>334.8</v>
      </c>
      <c r="G493" s="26">
        <v>334.8</v>
      </c>
      <c r="H493" s="26">
        <v>334.8</v>
      </c>
    </row>
    <row r="494" spans="1:8" ht="75" x14ac:dyDescent="0.25">
      <c r="A494" s="24" t="s">
        <v>549</v>
      </c>
      <c r="B494" s="25" t="s">
        <v>489</v>
      </c>
      <c r="C494" s="15" t="s">
        <v>493</v>
      </c>
      <c r="D494" s="39" t="s">
        <v>318</v>
      </c>
      <c r="E494" s="14"/>
      <c r="F494" s="26">
        <f>SUM(F495+F505)</f>
        <v>78931.5</v>
      </c>
      <c r="G494" s="26">
        <f t="shared" ref="G494:H494" si="195">SUM(G495+G505)</f>
        <v>81365.3</v>
      </c>
      <c r="H494" s="26">
        <f t="shared" si="195"/>
        <v>82852.799999999988</v>
      </c>
    </row>
    <row r="495" spans="1:8" ht="30" x14ac:dyDescent="0.25">
      <c r="A495" s="24" t="s">
        <v>356</v>
      </c>
      <c r="B495" s="25" t="s">
        <v>489</v>
      </c>
      <c r="C495" s="15" t="s">
        <v>493</v>
      </c>
      <c r="D495" s="39" t="s">
        <v>357</v>
      </c>
      <c r="E495" s="14"/>
      <c r="F495" s="26">
        <f>SUM(F496+F500)</f>
        <v>78425.5</v>
      </c>
      <c r="G495" s="26">
        <f t="shared" ref="G495:H495" si="196">SUM(G496+G500)</f>
        <v>80859.3</v>
      </c>
      <c r="H495" s="26">
        <f t="shared" si="196"/>
        <v>82346.799999999988</v>
      </c>
    </row>
    <row r="496" spans="1:8" ht="60" x14ac:dyDescent="0.25">
      <c r="A496" s="28" t="s">
        <v>38</v>
      </c>
      <c r="B496" s="25" t="s">
        <v>489</v>
      </c>
      <c r="C496" s="15" t="s">
        <v>493</v>
      </c>
      <c r="D496" s="69" t="s">
        <v>358</v>
      </c>
      <c r="E496" s="14"/>
      <c r="F496" s="26">
        <f>SUM(F497:F499)</f>
        <v>24269.8</v>
      </c>
      <c r="G496" s="26">
        <f t="shared" ref="G496:H496" si="197">SUM(G497:G499)</f>
        <v>25155.7</v>
      </c>
      <c r="H496" s="26">
        <f t="shared" si="197"/>
        <v>26111.4</v>
      </c>
    </row>
    <row r="497" spans="1:8" ht="90" x14ac:dyDescent="0.25">
      <c r="A497" s="24" t="s">
        <v>14</v>
      </c>
      <c r="B497" s="25" t="s">
        <v>489</v>
      </c>
      <c r="C497" s="15" t="s">
        <v>493</v>
      </c>
      <c r="D497" s="69" t="s">
        <v>358</v>
      </c>
      <c r="E497" s="14">
        <v>100</v>
      </c>
      <c r="F497" s="26">
        <v>23019.200000000001</v>
      </c>
      <c r="G497" s="26">
        <v>23950.7</v>
      </c>
      <c r="H497" s="26">
        <v>24906.400000000001</v>
      </c>
    </row>
    <row r="498" spans="1:8" ht="45" x14ac:dyDescent="0.25">
      <c r="A498" s="24" t="s">
        <v>21</v>
      </c>
      <c r="B498" s="25" t="s">
        <v>489</v>
      </c>
      <c r="C498" s="15" t="s">
        <v>493</v>
      </c>
      <c r="D498" s="69" t="s">
        <v>358</v>
      </c>
      <c r="E498" s="14">
        <v>200</v>
      </c>
      <c r="F498" s="26">
        <v>1250</v>
      </c>
      <c r="G498" s="26">
        <v>1204.4000000000001</v>
      </c>
      <c r="H498" s="26">
        <v>1204.4000000000001</v>
      </c>
    </row>
    <row r="499" spans="1:8" x14ac:dyDescent="0.25">
      <c r="A499" s="9" t="s">
        <v>22</v>
      </c>
      <c r="B499" s="25" t="s">
        <v>489</v>
      </c>
      <c r="C499" s="15" t="s">
        <v>493</v>
      </c>
      <c r="D499" s="69" t="s">
        <v>358</v>
      </c>
      <c r="E499" s="14">
        <v>800</v>
      </c>
      <c r="F499" s="26">
        <v>0.6</v>
      </c>
      <c r="G499" s="26">
        <v>0.6</v>
      </c>
      <c r="H499" s="26">
        <v>0.6</v>
      </c>
    </row>
    <row r="500" spans="1:8" ht="45" x14ac:dyDescent="0.25">
      <c r="A500" s="9" t="s">
        <v>51</v>
      </c>
      <c r="B500" s="25" t="s">
        <v>489</v>
      </c>
      <c r="C500" s="15" t="s">
        <v>493</v>
      </c>
      <c r="D500" s="69" t="s">
        <v>359</v>
      </c>
      <c r="E500" s="14"/>
      <c r="F500" s="26">
        <f>SUM(F501:F504)</f>
        <v>54155.7</v>
      </c>
      <c r="G500" s="26">
        <f t="shared" ref="G500:H500" si="198">SUM(G501:G504)</f>
        <v>55703.600000000006</v>
      </c>
      <c r="H500" s="26">
        <f t="shared" si="198"/>
        <v>56235.399999999994</v>
      </c>
    </row>
    <row r="501" spans="1:8" ht="90" x14ac:dyDescent="0.25">
      <c r="A501" s="24" t="s">
        <v>14</v>
      </c>
      <c r="B501" s="25" t="s">
        <v>489</v>
      </c>
      <c r="C501" s="15" t="s">
        <v>493</v>
      </c>
      <c r="D501" s="69" t="s">
        <v>359</v>
      </c>
      <c r="E501" s="14">
        <v>100</v>
      </c>
      <c r="F501" s="26">
        <v>46937</v>
      </c>
      <c r="G501" s="26">
        <v>48402.8</v>
      </c>
      <c r="H501" s="26">
        <v>48886.7</v>
      </c>
    </row>
    <row r="502" spans="1:8" ht="45" x14ac:dyDescent="0.25">
      <c r="A502" s="24" t="s">
        <v>21</v>
      </c>
      <c r="B502" s="25" t="s">
        <v>489</v>
      </c>
      <c r="C502" s="15" t="s">
        <v>493</v>
      </c>
      <c r="D502" s="69" t="s">
        <v>359</v>
      </c>
      <c r="E502" s="14">
        <v>200</v>
      </c>
      <c r="F502" s="26">
        <v>2263.6999999999998</v>
      </c>
      <c r="G502" s="26">
        <v>2170.6</v>
      </c>
      <c r="H502" s="26">
        <v>2170.6</v>
      </c>
    </row>
    <row r="503" spans="1:8" x14ac:dyDescent="0.25">
      <c r="A503" s="9" t="s">
        <v>22</v>
      </c>
      <c r="B503" s="25" t="s">
        <v>489</v>
      </c>
      <c r="C503" s="15" t="s">
        <v>493</v>
      </c>
      <c r="D503" s="69" t="s">
        <v>359</v>
      </c>
      <c r="E503" s="14">
        <v>800</v>
      </c>
      <c r="F503" s="26">
        <v>2.4</v>
      </c>
      <c r="G503" s="26">
        <v>2.4</v>
      </c>
      <c r="H503" s="26">
        <v>2.4</v>
      </c>
    </row>
    <row r="504" spans="1:8" ht="45" x14ac:dyDescent="0.25">
      <c r="A504" s="24" t="s">
        <v>79</v>
      </c>
      <c r="B504" s="25" t="s">
        <v>489</v>
      </c>
      <c r="C504" s="15" t="s">
        <v>493</v>
      </c>
      <c r="D504" s="69" t="s">
        <v>359</v>
      </c>
      <c r="E504" s="14">
        <v>600</v>
      </c>
      <c r="F504" s="26">
        <v>4952.6000000000004</v>
      </c>
      <c r="G504" s="26">
        <v>5127.8</v>
      </c>
      <c r="H504" s="26">
        <v>5175.7</v>
      </c>
    </row>
    <row r="505" spans="1:8" ht="60" x14ac:dyDescent="0.25">
      <c r="A505" s="72" t="s">
        <v>360</v>
      </c>
      <c r="B505" s="25" t="s">
        <v>489</v>
      </c>
      <c r="C505" s="15" t="s">
        <v>493</v>
      </c>
      <c r="D505" s="69" t="s">
        <v>320</v>
      </c>
      <c r="E505" s="14"/>
      <c r="F505" s="26">
        <v>506</v>
      </c>
      <c r="G505" s="26">
        <v>506</v>
      </c>
      <c r="H505" s="26">
        <v>506</v>
      </c>
    </row>
    <row r="506" spans="1:8" ht="30" x14ac:dyDescent="0.25">
      <c r="A506" s="72" t="s">
        <v>321</v>
      </c>
      <c r="B506" s="25" t="s">
        <v>489</v>
      </c>
      <c r="C506" s="15" t="s">
        <v>493</v>
      </c>
      <c r="D506" s="69" t="s">
        <v>322</v>
      </c>
      <c r="E506" s="14"/>
      <c r="F506" s="26">
        <v>506</v>
      </c>
      <c r="G506" s="26">
        <v>506</v>
      </c>
      <c r="H506" s="26">
        <v>506</v>
      </c>
    </row>
    <row r="507" spans="1:8" ht="45" x14ac:dyDescent="0.25">
      <c r="A507" s="24" t="s">
        <v>79</v>
      </c>
      <c r="B507" s="25" t="s">
        <v>489</v>
      </c>
      <c r="C507" s="15" t="s">
        <v>493</v>
      </c>
      <c r="D507" s="69" t="s">
        <v>322</v>
      </c>
      <c r="E507" s="14">
        <v>600</v>
      </c>
      <c r="F507" s="26">
        <v>506</v>
      </c>
      <c r="G507" s="26">
        <v>506</v>
      </c>
      <c r="H507" s="26">
        <v>506</v>
      </c>
    </row>
    <row r="508" spans="1:8" x14ac:dyDescent="0.25">
      <c r="A508" s="24" t="s">
        <v>29</v>
      </c>
      <c r="B508" s="25" t="s">
        <v>489</v>
      </c>
      <c r="C508" s="15" t="s">
        <v>446</v>
      </c>
      <c r="D508" s="25"/>
      <c r="E508" s="14"/>
      <c r="F508" s="26">
        <f>SUM(F509)</f>
        <v>186046.69999999998</v>
      </c>
      <c r="G508" s="26">
        <f t="shared" ref="G508:H509" si="199">SUM(G509)</f>
        <v>190088.9</v>
      </c>
      <c r="H508" s="26">
        <f t="shared" si="199"/>
        <v>189461.5</v>
      </c>
    </row>
    <row r="509" spans="1:8" x14ac:dyDescent="0.25">
      <c r="A509" s="24" t="s">
        <v>361</v>
      </c>
      <c r="B509" s="25" t="s">
        <v>489</v>
      </c>
      <c r="C509" s="15" t="s">
        <v>494</v>
      </c>
      <c r="D509" s="25"/>
      <c r="E509" s="15"/>
      <c r="F509" s="26">
        <f>SUM(F510)</f>
        <v>186046.69999999998</v>
      </c>
      <c r="G509" s="26">
        <f t="shared" si="199"/>
        <v>190088.9</v>
      </c>
      <c r="H509" s="26">
        <f t="shared" si="199"/>
        <v>189461.5</v>
      </c>
    </row>
    <row r="510" spans="1:8" ht="30" x14ac:dyDescent="0.25">
      <c r="A510" s="24" t="s">
        <v>547</v>
      </c>
      <c r="B510" s="25" t="s">
        <v>489</v>
      </c>
      <c r="C510" s="15" t="s">
        <v>494</v>
      </c>
      <c r="D510" s="25" t="s">
        <v>168</v>
      </c>
      <c r="E510" s="15"/>
      <c r="F510" s="26">
        <f>SUM(F511+F515)</f>
        <v>186046.69999999998</v>
      </c>
      <c r="G510" s="26">
        <f t="shared" ref="G510:H510" si="200">SUM(G511+G515)</f>
        <v>190088.9</v>
      </c>
      <c r="H510" s="26">
        <f t="shared" si="200"/>
        <v>189461.5</v>
      </c>
    </row>
    <row r="511" spans="1:8" ht="45" x14ac:dyDescent="0.25">
      <c r="A511" s="9" t="s">
        <v>169</v>
      </c>
      <c r="B511" s="25" t="s">
        <v>489</v>
      </c>
      <c r="C511" s="15" t="s">
        <v>494</v>
      </c>
      <c r="D511" s="25" t="s">
        <v>170</v>
      </c>
      <c r="E511" s="15"/>
      <c r="F511" s="26">
        <f>SUM(F512)</f>
        <v>127866.4</v>
      </c>
      <c r="G511" s="26">
        <f t="shared" ref="G511:H512" si="201">SUM(G512)</f>
        <v>127866.4</v>
      </c>
      <c r="H511" s="26">
        <f t="shared" si="201"/>
        <v>127866.4</v>
      </c>
    </row>
    <row r="512" spans="1:8" ht="60" x14ac:dyDescent="0.25">
      <c r="A512" s="9" t="s">
        <v>312</v>
      </c>
      <c r="B512" s="25" t="s">
        <v>489</v>
      </c>
      <c r="C512" s="15" t="s">
        <v>494</v>
      </c>
      <c r="D512" s="25" t="s">
        <v>313</v>
      </c>
      <c r="E512" s="15"/>
      <c r="F512" s="26">
        <f>SUM(F513)</f>
        <v>127866.4</v>
      </c>
      <c r="G512" s="26">
        <f t="shared" si="201"/>
        <v>127866.4</v>
      </c>
      <c r="H512" s="26">
        <f t="shared" si="201"/>
        <v>127866.4</v>
      </c>
    </row>
    <row r="513" spans="1:8" ht="150" x14ac:dyDescent="0.25">
      <c r="A513" s="30" t="s">
        <v>362</v>
      </c>
      <c r="B513" s="25" t="s">
        <v>489</v>
      </c>
      <c r="C513" s="15" t="s">
        <v>494</v>
      </c>
      <c r="D513" s="25" t="s">
        <v>363</v>
      </c>
      <c r="E513" s="14"/>
      <c r="F513" s="26">
        <v>127866.4</v>
      </c>
      <c r="G513" s="26">
        <v>127866.4</v>
      </c>
      <c r="H513" s="26">
        <v>127866.4</v>
      </c>
    </row>
    <row r="514" spans="1:8" ht="45" x14ac:dyDescent="0.25">
      <c r="A514" s="24" t="s">
        <v>79</v>
      </c>
      <c r="B514" s="25" t="s">
        <v>489</v>
      </c>
      <c r="C514" s="15" t="s">
        <v>494</v>
      </c>
      <c r="D514" s="25" t="s">
        <v>363</v>
      </c>
      <c r="E514" s="14">
        <v>600</v>
      </c>
      <c r="F514" s="26">
        <v>127866.4</v>
      </c>
      <c r="G514" s="26">
        <v>127866.4</v>
      </c>
      <c r="H514" s="26">
        <v>127866.4</v>
      </c>
    </row>
    <row r="515" spans="1:8" ht="30" x14ac:dyDescent="0.25">
      <c r="A515" s="9" t="s">
        <v>337</v>
      </c>
      <c r="B515" s="25" t="s">
        <v>489</v>
      </c>
      <c r="C515" s="15" t="s">
        <v>494</v>
      </c>
      <c r="D515" s="25" t="s">
        <v>338</v>
      </c>
      <c r="E515" s="15"/>
      <c r="F515" s="26">
        <f t="shared" ref="F515:H515" si="202">SUM(F516)</f>
        <v>58180.299999999996</v>
      </c>
      <c r="G515" s="26">
        <f t="shared" si="202"/>
        <v>62222.5</v>
      </c>
      <c r="H515" s="26">
        <f t="shared" si="202"/>
        <v>61595.1</v>
      </c>
    </row>
    <row r="516" spans="1:8" ht="45" x14ac:dyDescent="0.25">
      <c r="A516" s="41" t="s">
        <v>348</v>
      </c>
      <c r="B516" s="25" t="s">
        <v>489</v>
      </c>
      <c r="C516" s="15" t="s">
        <v>494</v>
      </c>
      <c r="D516" s="25" t="s">
        <v>349</v>
      </c>
      <c r="E516" s="15"/>
      <c r="F516" s="26">
        <f>SUM(F517+F520+F523)</f>
        <v>58180.299999999996</v>
      </c>
      <c r="G516" s="26">
        <f t="shared" ref="G516:H516" si="203">SUM(G517+G520+G523)</f>
        <v>62222.5</v>
      </c>
      <c r="H516" s="26">
        <f t="shared" si="203"/>
        <v>61595.1</v>
      </c>
    </row>
    <row r="517" spans="1:8" ht="120" customHeight="1" x14ac:dyDescent="0.25">
      <c r="A517" s="43" t="s">
        <v>364</v>
      </c>
      <c r="B517" s="25" t="s">
        <v>489</v>
      </c>
      <c r="C517" s="15" t="s">
        <v>494</v>
      </c>
      <c r="D517" s="25" t="s">
        <v>365</v>
      </c>
      <c r="E517" s="14"/>
      <c r="F517" s="26">
        <f>SUM(F518:F519)</f>
        <v>4939.7</v>
      </c>
      <c r="G517" s="26">
        <f t="shared" ref="G517:H517" si="204">SUM(G518:G519)</f>
        <v>7130.2</v>
      </c>
      <c r="H517" s="26">
        <f t="shared" si="204"/>
        <v>6502.8</v>
      </c>
    </row>
    <row r="518" spans="1:8" ht="45" x14ac:dyDescent="0.25">
      <c r="A518" s="24" t="s">
        <v>21</v>
      </c>
      <c r="B518" s="25" t="s">
        <v>489</v>
      </c>
      <c r="C518" s="15" t="s">
        <v>494</v>
      </c>
      <c r="D518" s="25" t="s">
        <v>365</v>
      </c>
      <c r="E518" s="14">
        <v>200</v>
      </c>
      <c r="F518" s="26">
        <v>25</v>
      </c>
      <c r="G518" s="26">
        <v>35</v>
      </c>
      <c r="H518" s="26">
        <v>30</v>
      </c>
    </row>
    <row r="519" spans="1:8" ht="30" x14ac:dyDescent="0.25">
      <c r="A519" s="24" t="s">
        <v>28</v>
      </c>
      <c r="B519" s="25" t="s">
        <v>489</v>
      </c>
      <c r="C519" s="15" t="s">
        <v>494</v>
      </c>
      <c r="D519" s="25" t="s">
        <v>365</v>
      </c>
      <c r="E519" s="14">
        <v>300</v>
      </c>
      <c r="F519" s="26">
        <v>4914.7</v>
      </c>
      <c r="G519" s="26">
        <v>7095.2</v>
      </c>
      <c r="H519" s="26">
        <v>6472.8</v>
      </c>
    </row>
    <row r="520" spans="1:8" ht="135.75" customHeight="1" x14ac:dyDescent="0.25">
      <c r="A520" s="43" t="s">
        <v>366</v>
      </c>
      <c r="B520" s="25" t="s">
        <v>489</v>
      </c>
      <c r="C520" s="15" t="s">
        <v>494</v>
      </c>
      <c r="D520" s="25" t="s">
        <v>367</v>
      </c>
      <c r="E520" s="14"/>
      <c r="F520" s="26">
        <f>SUM(F521:F522)</f>
        <v>318.39999999999998</v>
      </c>
      <c r="G520" s="26">
        <f t="shared" ref="G520:H520" si="205">SUM(G521:G522)</f>
        <v>330.6</v>
      </c>
      <c r="H520" s="26">
        <f t="shared" si="205"/>
        <v>330.6</v>
      </c>
    </row>
    <row r="521" spans="1:8" ht="45" x14ac:dyDescent="0.25">
      <c r="A521" s="24" t="s">
        <v>21</v>
      </c>
      <c r="B521" s="25" t="s">
        <v>489</v>
      </c>
      <c r="C521" s="15" t="s">
        <v>494</v>
      </c>
      <c r="D521" s="25" t="s">
        <v>367</v>
      </c>
      <c r="E521" s="14">
        <v>200</v>
      </c>
      <c r="F521" s="26">
        <v>3</v>
      </c>
      <c r="G521" s="26">
        <v>3</v>
      </c>
      <c r="H521" s="26">
        <v>3</v>
      </c>
    </row>
    <row r="522" spans="1:8" ht="30" x14ac:dyDescent="0.25">
      <c r="A522" s="24" t="s">
        <v>28</v>
      </c>
      <c r="B522" s="25" t="s">
        <v>489</v>
      </c>
      <c r="C522" s="15" t="s">
        <v>494</v>
      </c>
      <c r="D522" s="25" t="s">
        <v>367</v>
      </c>
      <c r="E522" s="14">
        <v>300</v>
      </c>
      <c r="F522" s="26">
        <v>315.39999999999998</v>
      </c>
      <c r="G522" s="26">
        <v>327.60000000000002</v>
      </c>
      <c r="H522" s="26">
        <v>327.60000000000002</v>
      </c>
    </row>
    <row r="523" spans="1:8" ht="138" customHeight="1" x14ac:dyDescent="0.25">
      <c r="A523" s="43" t="s">
        <v>368</v>
      </c>
      <c r="B523" s="25" t="s">
        <v>489</v>
      </c>
      <c r="C523" s="15" t="s">
        <v>494</v>
      </c>
      <c r="D523" s="25" t="s">
        <v>582</v>
      </c>
      <c r="E523" s="14"/>
      <c r="F523" s="26">
        <f>SUM(F524:F525)</f>
        <v>52922.2</v>
      </c>
      <c r="G523" s="26">
        <f t="shared" ref="G523:H523" si="206">SUM(G524:G525)</f>
        <v>54761.7</v>
      </c>
      <c r="H523" s="26">
        <f t="shared" si="206"/>
        <v>54761.7</v>
      </c>
    </row>
    <row r="524" spans="1:8" ht="45" x14ac:dyDescent="0.25">
      <c r="A524" s="24" t="s">
        <v>21</v>
      </c>
      <c r="B524" s="25" t="s">
        <v>489</v>
      </c>
      <c r="C524" s="15" t="s">
        <v>494</v>
      </c>
      <c r="D524" s="25" t="s">
        <v>582</v>
      </c>
      <c r="E524" s="14">
        <v>200</v>
      </c>
      <c r="F524" s="26">
        <v>250</v>
      </c>
      <c r="G524" s="26">
        <v>250</v>
      </c>
      <c r="H524" s="26">
        <v>250</v>
      </c>
    </row>
    <row r="525" spans="1:8" ht="30" x14ac:dyDescent="0.25">
      <c r="A525" s="24" t="s">
        <v>28</v>
      </c>
      <c r="B525" s="25" t="s">
        <v>489</v>
      </c>
      <c r="C525" s="15" t="s">
        <v>494</v>
      </c>
      <c r="D525" s="25" t="s">
        <v>582</v>
      </c>
      <c r="E525" s="14">
        <v>300</v>
      </c>
      <c r="F525" s="26">
        <v>52672.2</v>
      </c>
      <c r="G525" s="26">
        <v>54511.7</v>
      </c>
      <c r="H525" s="26">
        <v>54511.7</v>
      </c>
    </row>
    <row r="526" spans="1:8" ht="15.75" x14ac:dyDescent="0.25">
      <c r="A526" s="24"/>
      <c r="B526" s="2"/>
      <c r="C526" s="2"/>
      <c r="D526" s="3"/>
      <c r="E526" s="2"/>
      <c r="F526" s="1"/>
      <c r="G526" s="26"/>
      <c r="H526" s="23"/>
    </row>
    <row r="527" spans="1:8" ht="29.25" x14ac:dyDescent="0.25">
      <c r="A527" s="21" t="s">
        <v>369</v>
      </c>
      <c r="B527" s="22" t="s">
        <v>495</v>
      </c>
      <c r="C527" s="15" t="s">
        <v>449</v>
      </c>
      <c r="D527" s="22"/>
      <c r="E527" s="14"/>
      <c r="F527" s="23">
        <f>SUM(F528+F535)</f>
        <v>359464.9</v>
      </c>
      <c r="G527" s="23">
        <f t="shared" ref="G527:H527" si="207">SUM(G528+G535)</f>
        <v>350242.69999999995</v>
      </c>
      <c r="H527" s="23">
        <f t="shared" si="207"/>
        <v>362467.6</v>
      </c>
    </row>
    <row r="528" spans="1:8" x14ac:dyDescent="0.25">
      <c r="A528" s="24" t="s">
        <v>166</v>
      </c>
      <c r="B528" s="25" t="s">
        <v>495</v>
      </c>
      <c r="C528" s="15" t="s">
        <v>469</v>
      </c>
      <c r="D528" s="25"/>
      <c r="E528" s="25"/>
      <c r="F528" s="26">
        <v>92289.9</v>
      </c>
      <c r="G528" s="26">
        <v>94113.8</v>
      </c>
      <c r="H528" s="26">
        <v>97608.8</v>
      </c>
    </row>
    <row r="529" spans="1:8" x14ac:dyDescent="0.25">
      <c r="A529" s="24" t="s">
        <v>335</v>
      </c>
      <c r="B529" s="25" t="s">
        <v>495</v>
      </c>
      <c r="C529" s="15" t="s">
        <v>492</v>
      </c>
      <c r="D529" s="25"/>
      <c r="E529" s="25"/>
      <c r="F529" s="26">
        <v>92289.9</v>
      </c>
      <c r="G529" s="26">
        <v>94113.8</v>
      </c>
      <c r="H529" s="26">
        <v>97608.8</v>
      </c>
    </row>
    <row r="530" spans="1:8" ht="45" x14ac:dyDescent="0.25">
      <c r="A530" s="9" t="s">
        <v>550</v>
      </c>
      <c r="B530" s="25" t="s">
        <v>495</v>
      </c>
      <c r="C530" s="15" t="s">
        <v>492</v>
      </c>
      <c r="D530" s="73" t="s">
        <v>370</v>
      </c>
      <c r="E530" s="25"/>
      <c r="F530" s="26">
        <v>92289.9</v>
      </c>
      <c r="G530" s="26">
        <v>94113.8</v>
      </c>
      <c r="H530" s="26">
        <v>97608.8</v>
      </c>
    </row>
    <row r="531" spans="1:8" ht="30" x14ac:dyDescent="0.25">
      <c r="A531" s="24" t="s">
        <v>371</v>
      </c>
      <c r="B531" s="25" t="s">
        <v>495</v>
      </c>
      <c r="C531" s="15" t="s">
        <v>492</v>
      </c>
      <c r="D531" s="25" t="s">
        <v>372</v>
      </c>
      <c r="E531" s="25"/>
      <c r="F531" s="26">
        <v>92289.9</v>
      </c>
      <c r="G531" s="26">
        <v>94113.8</v>
      </c>
      <c r="H531" s="26">
        <v>97608.8</v>
      </c>
    </row>
    <row r="532" spans="1:8" ht="45" x14ac:dyDescent="0.25">
      <c r="A532" s="24" t="s">
        <v>373</v>
      </c>
      <c r="B532" s="25" t="s">
        <v>495</v>
      </c>
      <c r="C532" s="15" t="s">
        <v>492</v>
      </c>
      <c r="D532" s="39" t="s">
        <v>374</v>
      </c>
      <c r="E532" s="25"/>
      <c r="F532" s="26">
        <v>92289.9</v>
      </c>
      <c r="G532" s="26">
        <v>94113.8</v>
      </c>
      <c r="H532" s="26">
        <v>97608.8</v>
      </c>
    </row>
    <row r="533" spans="1:8" ht="45" x14ac:dyDescent="0.25">
      <c r="A533" s="9" t="s">
        <v>51</v>
      </c>
      <c r="B533" s="25" t="s">
        <v>495</v>
      </c>
      <c r="C533" s="15" t="s">
        <v>492</v>
      </c>
      <c r="D533" s="25" t="s">
        <v>375</v>
      </c>
      <c r="E533" s="25"/>
      <c r="F533" s="26">
        <v>92289.9</v>
      </c>
      <c r="G533" s="26">
        <v>94113.8</v>
      </c>
      <c r="H533" s="26">
        <v>97608.8</v>
      </c>
    </row>
    <row r="534" spans="1:8" ht="45" x14ac:dyDescent="0.25">
      <c r="A534" s="24" t="s">
        <v>79</v>
      </c>
      <c r="B534" s="25" t="s">
        <v>495</v>
      </c>
      <c r="C534" s="15" t="s">
        <v>492</v>
      </c>
      <c r="D534" s="25" t="s">
        <v>375</v>
      </c>
      <c r="E534" s="25" t="s">
        <v>490</v>
      </c>
      <c r="F534" s="26">
        <v>92289.9</v>
      </c>
      <c r="G534" s="26">
        <v>94113.8</v>
      </c>
      <c r="H534" s="26">
        <v>97608.8</v>
      </c>
    </row>
    <row r="535" spans="1:8" x14ac:dyDescent="0.25">
      <c r="A535" s="24" t="s">
        <v>376</v>
      </c>
      <c r="B535" s="25" t="s">
        <v>495</v>
      </c>
      <c r="C535" s="15" t="s">
        <v>496</v>
      </c>
      <c r="D535" s="69"/>
      <c r="E535" s="14"/>
      <c r="F535" s="26">
        <f>SUM(F536+F548)</f>
        <v>267175</v>
      </c>
      <c r="G535" s="26">
        <f>SUM(G536+G548)</f>
        <v>256128.89999999997</v>
      </c>
      <c r="H535" s="26">
        <f>SUM(H536+H548)</f>
        <v>264858.8</v>
      </c>
    </row>
    <row r="536" spans="1:8" x14ac:dyDescent="0.25">
      <c r="A536" s="24" t="s">
        <v>377</v>
      </c>
      <c r="B536" s="25" t="s">
        <v>495</v>
      </c>
      <c r="C536" s="15" t="s">
        <v>497</v>
      </c>
      <c r="D536" s="25"/>
      <c r="E536" s="14"/>
      <c r="F536" s="26">
        <f>SUM(F537)</f>
        <v>212377.40000000002</v>
      </c>
      <c r="G536" s="26">
        <f t="shared" ref="G536:H536" si="208">SUM(G537)</f>
        <v>204532.09999999998</v>
      </c>
      <c r="H536" s="26">
        <f t="shared" si="208"/>
        <v>211350.1</v>
      </c>
    </row>
    <row r="537" spans="1:8" ht="45" x14ac:dyDescent="0.25">
      <c r="A537" s="9" t="s">
        <v>550</v>
      </c>
      <c r="B537" s="25" t="s">
        <v>495</v>
      </c>
      <c r="C537" s="15" t="s">
        <v>497</v>
      </c>
      <c r="D537" s="73" t="s">
        <v>370</v>
      </c>
      <c r="E537" s="14"/>
      <c r="F537" s="26">
        <f>SUM(F538+F544)</f>
        <v>212377.40000000002</v>
      </c>
      <c r="G537" s="26">
        <f t="shared" ref="G537:H537" si="209">SUM(G538+G544)</f>
        <v>204532.09999999998</v>
      </c>
      <c r="H537" s="26">
        <f t="shared" si="209"/>
        <v>211350.1</v>
      </c>
    </row>
    <row r="538" spans="1:8" ht="30" x14ac:dyDescent="0.25">
      <c r="A538" s="24" t="s">
        <v>512</v>
      </c>
      <c r="B538" s="25" t="s">
        <v>495</v>
      </c>
      <c r="C538" s="15" t="s">
        <v>497</v>
      </c>
      <c r="D538" s="69" t="s">
        <v>378</v>
      </c>
      <c r="E538" s="14"/>
      <c r="F538" s="26">
        <f>SUM(F539)</f>
        <v>50717.7</v>
      </c>
      <c r="G538" s="26">
        <f t="shared" ref="G538:H538" si="210">SUM(G539)</f>
        <v>51459.7</v>
      </c>
      <c r="H538" s="26">
        <f t="shared" si="210"/>
        <v>53305.599999999999</v>
      </c>
    </row>
    <row r="539" spans="1:8" ht="30" x14ac:dyDescent="0.25">
      <c r="A539" s="24" t="s">
        <v>379</v>
      </c>
      <c r="B539" s="25" t="s">
        <v>495</v>
      </c>
      <c r="C539" s="15" t="s">
        <v>497</v>
      </c>
      <c r="D539" s="69" t="s">
        <v>380</v>
      </c>
      <c r="E539" s="14"/>
      <c r="F539" s="26">
        <f>SUM(F540+F542)</f>
        <v>50717.7</v>
      </c>
      <c r="G539" s="26">
        <f t="shared" ref="G539:H539" si="211">SUM(G540+G542)</f>
        <v>51459.7</v>
      </c>
      <c r="H539" s="26">
        <f t="shared" si="211"/>
        <v>53305.599999999999</v>
      </c>
    </row>
    <row r="540" spans="1:8" ht="49.5" customHeight="1" x14ac:dyDescent="0.25">
      <c r="A540" s="9" t="s">
        <v>51</v>
      </c>
      <c r="B540" s="25" t="s">
        <v>495</v>
      </c>
      <c r="C540" s="15" t="s">
        <v>497</v>
      </c>
      <c r="D540" s="69" t="s">
        <v>381</v>
      </c>
      <c r="E540" s="14"/>
      <c r="F540" s="26">
        <v>50217.7</v>
      </c>
      <c r="G540" s="26">
        <v>51459.7</v>
      </c>
      <c r="H540" s="26">
        <v>53305.599999999999</v>
      </c>
    </row>
    <row r="541" spans="1:8" ht="45" x14ac:dyDescent="0.25">
      <c r="A541" s="24" t="s">
        <v>79</v>
      </c>
      <c r="B541" s="25" t="s">
        <v>495</v>
      </c>
      <c r="C541" s="15" t="s">
        <v>497</v>
      </c>
      <c r="D541" s="69" t="s">
        <v>381</v>
      </c>
      <c r="E541" s="14">
        <v>600</v>
      </c>
      <c r="F541" s="26">
        <v>50217.7</v>
      </c>
      <c r="G541" s="26">
        <v>51459.7</v>
      </c>
      <c r="H541" s="26">
        <v>53305.599999999999</v>
      </c>
    </row>
    <row r="542" spans="1:8" ht="45" x14ac:dyDescent="0.25">
      <c r="A542" s="24" t="s">
        <v>382</v>
      </c>
      <c r="B542" s="25" t="s">
        <v>495</v>
      </c>
      <c r="C542" s="15" t="s">
        <v>497</v>
      </c>
      <c r="D542" s="69" t="s">
        <v>383</v>
      </c>
      <c r="E542" s="14"/>
      <c r="F542" s="26">
        <v>500</v>
      </c>
      <c r="G542" s="26">
        <v>0</v>
      </c>
      <c r="H542" s="26">
        <v>0</v>
      </c>
    </row>
    <row r="543" spans="1:8" ht="45" x14ac:dyDescent="0.25">
      <c r="A543" s="24" t="s">
        <v>79</v>
      </c>
      <c r="B543" s="25" t="s">
        <v>495</v>
      </c>
      <c r="C543" s="15" t="s">
        <v>497</v>
      </c>
      <c r="D543" s="69" t="s">
        <v>383</v>
      </c>
      <c r="E543" s="14">
        <v>600</v>
      </c>
      <c r="F543" s="26">
        <v>500</v>
      </c>
      <c r="G543" s="26">
        <v>0</v>
      </c>
      <c r="H543" s="26">
        <v>0</v>
      </c>
    </row>
    <row r="544" spans="1:8" ht="30" x14ac:dyDescent="0.25">
      <c r="A544" s="24" t="s">
        <v>384</v>
      </c>
      <c r="B544" s="25" t="s">
        <v>495</v>
      </c>
      <c r="C544" s="15" t="s">
        <v>497</v>
      </c>
      <c r="D544" s="69" t="s">
        <v>385</v>
      </c>
      <c r="E544" s="25"/>
      <c r="F544" s="26">
        <v>161659.70000000001</v>
      </c>
      <c r="G544" s="26">
        <v>153072.4</v>
      </c>
      <c r="H544" s="26">
        <v>158044.5</v>
      </c>
    </row>
    <row r="545" spans="1:8" ht="45" x14ac:dyDescent="0.25">
      <c r="A545" s="24" t="s">
        <v>386</v>
      </c>
      <c r="B545" s="25" t="s">
        <v>495</v>
      </c>
      <c r="C545" s="15" t="s">
        <v>497</v>
      </c>
      <c r="D545" s="69" t="s">
        <v>387</v>
      </c>
      <c r="E545" s="25"/>
      <c r="F545" s="26">
        <v>161659.70000000001</v>
      </c>
      <c r="G545" s="26">
        <v>153072.4</v>
      </c>
      <c r="H545" s="26">
        <v>158044.5</v>
      </c>
    </row>
    <row r="546" spans="1:8" ht="45" x14ac:dyDescent="0.25">
      <c r="A546" s="9" t="s">
        <v>51</v>
      </c>
      <c r="B546" s="25" t="s">
        <v>495</v>
      </c>
      <c r="C546" s="15" t="s">
        <v>497</v>
      </c>
      <c r="D546" s="25" t="s">
        <v>388</v>
      </c>
      <c r="E546" s="25"/>
      <c r="F546" s="26">
        <v>161659.70000000001</v>
      </c>
      <c r="G546" s="26">
        <v>153072.4</v>
      </c>
      <c r="H546" s="26">
        <v>158044.5</v>
      </c>
    </row>
    <row r="547" spans="1:8" ht="45" x14ac:dyDescent="0.25">
      <c r="A547" s="24" t="s">
        <v>79</v>
      </c>
      <c r="B547" s="25" t="s">
        <v>495</v>
      </c>
      <c r="C547" s="15" t="s">
        <v>497</v>
      </c>
      <c r="D547" s="25" t="s">
        <v>388</v>
      </c>
      <c r="E547" s="14">
        <v>600</v>
      </c>
      <c r="F547" s="26">
        <v>161659.70000000001</v>
      </c>
      <c r="G547" s="26">
        <v>153072.4</v>
      </c>
      <c r="H547" s="26">
        <v>158044.5</v>
      </c>
    </row>
    <row r="548" spans="1:8" ht="30" x14ac:dyDescent="0.25">
      <c r="A548" s="24" t="s">
        <v>390</v>
      </c>
      <c r="B548" s="25" t="s">
        <v>495</v>
      </c>
      <c r="C548" s="15" t="s">
        <v>498</v>
      </c>
      <c r="D548" s="25"/>
      <c r="E548" s="25"/>
      <c r="F548" s="26">
        <f>SUM(F549)</f>
        <v>54797.599999999999</v>
      </c>
      <c r="G548" s="26">
        <f t="shared" ref="G548:H548" si="212">SUM(G549)</f>
        <v>51596.800000000003</v>
      </c>
      <c r="H548" s="26">
        <f t="shared" si="212"/>
        <v>53508.7</v>
      </c>
    </row>
    <row r="549" spans="1:8" ht="45" x14ac:dyDescent="0.25">
      <c r="A549" s="9" t="s">
        <v>552</v>
      </c>
      <c r="B549" s="25" t="s">
        <v>495</v>
      </c>
      <c r="C549" s="15" t="s">
        <v>498</v>
      </c>
      <c r="D549" s="73" t="s">
        <v>370</v>
      </c>
      <c r="E549" s="25"/>
      <c r="F549" s="26">
        <f>SUM(F550+F554)</f>
        <v>54797.599999999999</v>
      </c>
      <c r="G549" s="26">
        <f>SUM(G550+G554)</f>
        <v>51596.800000000003</v>
      </c>
      <c r="H549" s="26">
        <f>SUM(H550+H554)</f>
        <v>53508.7</v>
      </c>
    </row>
    <row r="550" spans="1:8" ht="30" x14ac:dyDescent="0.25">
      <c r="A550" s="42" t="s">
        <v>391</v>
      </c>
      <c r="B550" s="29" t="s">
        <v>495</v>
      </c>
      <c r="C550" s="29" t="s">
        <v>498</v>
      </c>
      <c r="D550" s="29" t="s">
        <v>392</v>
      </c>
      <c r="E550" s="25"/>
      <c r="F550" s="26">
        <f>SUM(F551)</f>
        <v>3468</v>
      </c>
      <c r="G550" s="26">
        <f t="shared" ref="G550:H551" si="213">SUM(G551)</f>
        <v>698</v>
      </c>
      <c r="H550" s="26">
        <f t="shared" si="213"/>
        <v>698</v>
      </c>
    </row>
    <row r="551" spans="1:8" ht="45" x14ac:dyDescent="0.25">
      <c r="A551" s="42" t="s">
        <v>393</v>
      </c>
      <c r="B551" s="29" t="s">
        <v>495</v>
      </c>
      <c r="C551" s="29" t="s">
        <v>498</v>
      </c>
      <c r="D551" s="29" t="s">
        <v>394</v>
      </c>
      <c r="E551" s="25"/>
      <c r="F551" s="26">
        <f>SUM(F552)</f>
        <v>3468</v>
      </c>
      <c r="G551" s="26">
        <f t="shared" si="213"/>
        <v>698</v>
      </c>
      <c r="H551" s="26">
        <f t="shared" si="213"/>
        <v>698</v>
      </c>
    </row>
    <row r="552" spans="1:8" ht="30" x14ac:dyDescent="0.25">
      <c r="A552" s="24" t="s">
        <v>395</v>
      </c>
      <c r="B552" s="29" t="s">
        <v>495</v>
      </c>
      <c r="C552" s="29" t="s">
        <v>498</v>
      </c>
      <c r="D552" s="29" t="s">
        <v>396</v>
      </c>
      <c r="E552" s="29"/>
      <c r="F552" s="26">
        <f>SUM(F553:F553)</f>
        <v>3468</v>
      </c>
      <c r="G552" s="26">
        <f>SUM(G553:G553)</f>
        <v>698</v>
      </c>
      <c r="H552" s="26">
        <f>SUM(H553:H553)</f>
        <v>698</v>
      </c>
    </row>
    <row r="553" spans="1:8" ht="45" x14ac:dyDescent="0.25">
      <c r="A553" s="24" t="s">
        <v>21</v>
      </c>
      <c r="B553" s="29" t="s">
        <v>495</v>
      </c>
      <c r="C553" s="29" t="s">
        <v>498</v>
      </c>
      <c r="D553" s="29" t="s">
        <v>396</v>
      </c>
      <c r="E553" s="29" t="s">
        <v>454</v>
      </c>
      <c r="F553" s="26">
        <v>3468</v>
      </c>
      <c r="G553" s="26">
        <v>698</v>
      </c>
      <c r="H553" s="26">
        <v>698</v>
      </c>
    </row>
    <row r="554" spans="1:8" ht="75" x14ac:dyDescent="0.25">
      <c r="A554" s="24" t="s">
        <v>551</v>
      </c>
      <c r="B554" s="25" t="s">
        <v>495</v>
      </c>
      <c r="C554" s="15" t="s">
        <v>498</v>
      </c>
      <c r="D554" s="25" t="s">
        <v>389</v>
      </c>
      <c r="E554" s="25"/>
      <c r="F554" s="26">
        <f>SUM(F555+F561)</f>
        <v>51329.599999999999</v>
      </c>
      <c r="G554" s="26">
        <f t="shared" ref="G554:H554" si="214">SUM(G555+G561)</f>
        <v>50898.8</v>
      </c>
      <c r="H554" s="26">
        <f t="shared" si="214"/>
        <v>52810.7</v>
      </c>
    </row>
    <row r="555" spans="1:8" ht="30" x14ac:dyDescent="0.25">
      <c r="A555" s="24" t="s">
        <v>397</v>
      </c>
      <c r="B555" s="25" t="s">
        <v>495</v>
      </c>
      <c r="C555" s="15" t="s">
        <v>498</v>
      </c>
      <c r="D555" s="25" t="s">
        <v>398</v>
      </c>
      <c r="E555" s="25"/>
      <c r="F555" s="26">
        <f>SUM(F556+F559)</f>
        <v>47313.599999999999</v>
      </c>
      <c r="G555" s="26">
        <f t="shared" ref="G555:H555" si="215">SUM(G556+G559)</f>
        <v>49085.3</v>
      </c>
      <c r="H555" s="26">
        <f t="shared" si="215"/>
        <v>50997.2</v>
      </c>
    </row>
    <row r="556" spans="1:8" ht="60" x14ac:dyDescent="0.25">
      <c r="A556" s="28" t="s">
        <v>38</v>
      </c>
      <c r="B556" s="25" t="s">
        <v>495</v>
      </c>
      <c r="C556" s="15" t="s">
        <v>498</v>
      </c>
      <c r="D556" s="25" t="s">
        <v>399</v>
      </c>
      <c r="E556" s="25"/>
      <c r="F556" s="26">
        <f>SUM(F557:F558)</f>
        <v>7730.5</v>
      </c>
      <c r="G556" s="26">
        <f>SUM(G557:G558)</f>
        <v>8010.8</v>
      </c>
      <c r="H556" s="26">
        <f>SUM(H557:H558)</f>
        <v>8313</v>
      </c>
    </row>
    <row r="557" spans="1:8" ht="90" x14ac:dyDescent="0.25">
      <c r="A557" s="24" t="s">
        <v>14</v>
      </c>
      <c r="B557" s="25" t="s">
        <v>495</v>
      </c>
      <c r="C557" s="15" t="s">
        <v>498</v>
      </c>
      <c r="D557" s="25" t="s">
        <v>399</v>
      </c>
      <c r="E557" s="25" t="s">
        <v>453</v>
      </c>
      <c r="F557" s="26">
        <v>7312.6</v>
      </c>
      <c r="G557" s="26">
        <v>7607.3</v>
      </c>
      <c r="H557" s="26">
        <v>7909.5</v>
      </c>
    </row>
    <row r="558" spans="1:8" ht="45" x14ac:dyDescent="0.25">
      <c r="A558" s="24" t="s">
        <v>21</v>
      </c>
      <c r="B558" s="25" t="s">
        <v>495</v>
      </c>
      <c r="C558" s="15" t="s">
        <v>498</v>
      </c>
      <c r="D558" s="25" t="s">
        <v>399</v>
      </c>
      <c r="E558" s="25" t="s">
        <v>454</v>
      </c>
      <c r="F558" s="26">
        <v>417.9</v>
      </c>
      <c r="G558" s="26">
        <v>403.5</v>
      </c>
      <c r="H558" s="26">
        <v>403.5</v>
      </c>
    </row>
    <row r="559" spans="1:8" ht="45" x14ac:dyDescent="0.25">
      <c r="A559" s="9" t="s">
        <v>51</v>
      </c>
      <c r="B559" s="25" t="s">
        <v>495</v>
      </c>
      <c r="C559" s="15" t="s">
        <v>498</v>
      </c>
      <c r="D559" s="25" t="s">
        <v>583</v>
      </c>
      <c r="E559" s="25"/>
      <c r="F559" s="26">
        <f>F560</f>
        <v>39583.1</v>
      </c>
      <c r="G559" s="26">
        <f t="shared" ref="G559:H559" si="216">G560</f>
        <v>41074.5</v>
      </c>
      <c r="H559" s="26">
        <f t="shared" si="216"/>
        <v>42684.2</v>
      </c>
    </row>
    <row r="560" spans="1:8" ht="45" x14ac:dyDescent="0.25">
      <c r="A560" s="24" t="s">
        <v>79</v>
      </c>
      <c r="B560" s="25" t="s">
        <v>495</v>
      </c>
      <c r="C560" s="15" t="s">
        <v>498</v>
      </c>
      <c r="D560" s="25" t="s">
        <v>583</v>
      </c>
      <c r="E560" s="25" t="s">
        <v>490</v>
      </c>
      <c r="F560" s="26">
        <v>39583.1</v>
      </c>
      <c r="G560" s="26">
        <v>41074.5</v>
      </c>
      <c r="H560" s="26">
        <v>42684.2</v>
      </c>
    </row>
    <row r="561" spans="1:8" ht="45" x14ac:dyDescent="0.25">
      <c r="A561" s="24" t="s">
        <v>400</v>
      </c>
      <c r="B561" s="25" t="s">
        <v>495</v>
      </c>
      <c r="C561" s="15" t="s">
        <v>498</v>
      </c>
      <c r="D561" s="25" t="s">
        <v>401</v>
      </c>
      <c r="E561" s="25"/>
      <c r="F561" s="26">
        <f>SUM(F562)</f>
        <v>4016</v>
      </c>
      <c r="G561" s="26">
        <f t="shared" ref="G561:H561" si="217">SUM(G562)</f>
        <v>1813.5</v>
      </c>
      <c r="H561" s="26">
        <f t="shared" si="217"/>
        <v>1813.5</v>
      </c>
    </row>
    <row r="562" spans="1:8" ht="30" x14ac:dyDescent="0.25">
      <c r="A562" s="9" t="s">
        <v>402</v>
      </c>
      <c r="B562" s="25" t="s">
        <v>495</v>
      </c>
      <c r="C562" s="15" t="s">
        <v>498</v>
      </c>
      <c r="D562" s="25" t="s">
        <v>403</v>
      </c>
      <c r="E562" s="14"/>
      <c r="F562" s="26">
        <f>SUM(F563:F564)</f>
        <v>4016</v>
      </c>
      <c r="G562" s="26">
        <f t="shared" ref="G562:H562" si="218">SUM(G563:G564)</f>
        <v>1813.5</v>
      </c>
      <c r="H562" s="26">
        <f t="shared" si="218"/>
        <v>1813.5</v>
      </c>
    </row>
    <row r="563" spans="1:8" ht="30" x14ac:dyDescent="0.25">
      <c r="A563" s="24" t="s">
        <v>28</v>
      </c>
      <c r="B563" s="25" t="s">
        <v>495</v>
      </c>
      <c r="C563" s="15" t="s">
        <v>498</v>
      </c>
      <c r="D563" s="25" t="s">
        <v>403</v>
      </c>
      <c r="E563" s="14">
        <v>300</v>
      </c>
      <c r="F563" s="26">
        <v>516</v>
      </c>
      <c r="G563" s="26">
        <v>516</v>
      </c>
      <c r="H563" s="26">
        <v>516</v>
      </c>
    </row>
    <row r="564" spans="1:8" ht="45" x14ac:dyDescent="0.25">
      <c r="A564" s="24" t="s">
        <v>79</v>
      </c>
      <c r="B564" s="25" t="s">
        <v>495</v>
      </c>
      <c r="C564" s="15" t="s">
        <v>498</v>
      </c>
      <c r="D564" s="25" t="s">
        <v>403</v>
      </c>
      <c r="E564" s="14">
        <v>600</v>
      </c>
      <c r="F564" s="26">
        <v>3500</v>
      </c>
      <c r="G564" s="26">
        <v>1297.5</v>
      </c>
      <c r="H564" s="26">
        <v>1297.5</v>
      </c>
    </row>
    <row r="565" spans="1:8" x14ac:dyDescent="0.25">
      <c r="A565" s="9"/>
      <c r="B565" s="25"/>
      <c r="C565" s="15" t="s">
        <v>449</v>
      </c>
      <c r="D565" s="25"/>
      <c r="E565" s="14"/>
      <c r="F565" s="23"/>
      <c r="G565" s="26"/>
      <c r="H565" s="26"/>
    </row>
    <row r="566" spans="1:8" ht="43.5" x14ac:dyDescent="0.25">
      <c r="A566" s="21" t="s">
        <v>404</v>
      </c>
      <c r="B566" s="22" t="s">
        <v>499</v>
      </c>
      <c r="C566" s="15" t="s">
        <v>449</v>
      </c>
      <c r="D566" s="22"/>
      <c r="E566" s="14"/>
      <c r="F566" s="23">
        <f>SUM(F567+F585+F617)</f>
        <v>381594.50000000006</v>
      </c>
      <c r="G566" s="23">
        <f>SUM(G567+G585+G617)</f>
        <v>143320.79999999999</v>
      </c>
      <c r="H566" s="23">
        <f>SUM(H567+H585+H617)</f>
        <v>120994</v>
      </c>
    </row>
    <row r="567" spans="1:8" x14ac:dyDescent="0.25">
      <c r="A567" s="24" t="s">
        <v>8</v>
      </c>
      <c r="B567" s="25" t="s">
        <v>499</v>
      </c>
      <c r="C567" s="15" t="s">
        <v>443</v>
      </c>
      <c r="D567" s="25"/>
      <c r="E567" s="14"/>
      <c r="F567" s="26">
        <f>SUM(F568)</f>
        <v>62058.400000000001</v>
      </c>
      <c r="G567" s="26">
        <f t="shared" ref="G567:H567" si="219">SUM(G568)</f>
        <v>61595</v>
      </c>
      <c r="H567" s="26">
        <f t="shared" si="219"/>
        <v>63492.899999999994</v>
      </c>
    </row>
    <row r="568" spans="1:8" x14ac:dyDescent="0.25">
      <c r="A568" s="24" t="s">
        <v>25</v>
      </c>
      <c r="B568" s="25" t="s">
        <v>499</v>
      </c>
      <c r="C568" s="15" t="s">
        <v>445</v>
      </c>
      <c r="D568" s="25"/>
      <c r="E568" s="14"/>
      <c r="F568" s="26">
        <f>SUM(F569+F574+F580)</f>
        <v>62058.400000000001</v>
      </c>
      <c r="G568" s="26">
        <f t="shared" ref="G568:H568" si="220">SUM(G569+G574+G580)</f>
        <v>61595</v>
      </c>
      <c r="H568" s="26">
        <f t="shared" si="220"/>
        <v>63492.899999999994</v>
      </c>
    </row>
    <row r="569" spans="1:8" x14ac:dyDescent="0.25">
      <c r="A569" s="24" t="s">
        <v>10</v>
      </c>
      <c r="B569" s="25" t="s">
        <v>499</v>
      </c>
      <c r="C569" s="15" t="s">
        <v>445</v>
      </c>
      <c r="D569" s="25" t="s">
        <v>11</v>
      </c>
      <c r="E569" s="14"/>
      <c r="F569" s="26">
        <f>SUM(F570)</f>
        <v>38943.1</v>
      </c>
      <c r="G569" s="26">
        <f t="shared" ref="G569:H569" si="221">SUM(G570)</f>
        <v>37633.599999999999</v>
      </c>
      <c r="H569" s="26">
        <f t="shared" si="221"/>
        <v>39025.299999999996</v>
      </c>
    </row>
    <row r="570" spans="1:8" ht="60" x14ac:dyDescent="0.25">
      <c r="A570" s="28" t="s">
        <v>38</v>
      </c>
      <c r="B570" s="25" t="s">
        <v>499</v>
      </c>
      <c r="C570" s="15" t="s">
        <v>445</v>
      </c>
      <c r="D570" s="25" t="s">
        <v>39</v>
      </c>
      <c r="E570" s="14"/>
      <c r="F570" s="26">
        <f>SUM(F571:F573)</f>
        <v>38943.1</v>
      </c>
      <c r="G570" s="26">
        <f t="shared" ref="G570:H570" si="222">SUM(G571:G573)</f>
        <v>37633.599999999999</v>
      </c>
      <c r="H570" s="26">
        <f t="shared" si="222"/>
        <v>39025.299999999996</v>
      </c>
    </row>
    <row r="571" spans="1:8" ht="90" x14ac:dyDescent="0.25">
      <c r="A571" s="24" t="s">
        <v>14</v>
      </c>
      <c r="B571" s="25" t="s">
        <v>499</v>
      </c>
      <c r="C571" s="15" t="s">
        <v>445</v>
      </c>
      <c r="D571" s="25" t="s">
        <v>39</v>
      </c>
      <c r="E571" s="14">
        <v>100</v>
      </c>
      <c r="F571" s="26">
        <v>33436</v>
      </c>
      <c r="G571" s="26">
        <v>34792.800000000003</v>
      </c>
      <c r="H571" s="26">
        <v>36184.5</v>
      </c>
    </row>
    <row r="572" spans="1:8" ht="45" x14ac:dyDescent="0.25">
      <c r="A572" s="24" t="s">
        <v>21</v>
      </c>
      <c r="B572" s="25" t="s">
        <v>499</v>
      </c>
      <c r="C572" s="15" t="s">
        <v>445</v>
      </c>
      <c r="D572" s="25" t="s">
        <v>39</v>
      </c>
      <c r="E572" s="14">
        <v>200</v>
      </c>
      <c r="F572" s="26">
        <v>5277</v>
      </c>
      <c r="G572" s="26">
        <v>2610.6999999999998</v>
      </c>
      <c r="H572" s="26">
        <v>2610.6999999999998</v>
      </c>
    </row>
    <row r="573" spans="1:8" x14ac:dyDescent="0.25">
      <c r="A573" s="9" t="s">
        <v>22</v>
      </c>
      <c r="B573" s="25" t="s">
        <v>499</v>
      </c>
      <c r="C573" s="15" t="s">
        <v>445</v>
      </c>
      <c r="D573" s="25" t="s">
        <v>39</v>
      </c>
      <c r="E573" s="14">
        <v>800</v>
      </c>
      <c r="F573" s="26">
        <v>230.1</v>
      </c>
      <c r="G573" s="26">
        <v>230.1</v>
      </c>
      <c r="H573" s="26">
        <v>230.1</v>
      </c>
    </row>
    <row r="574" spans="1:8" ht="45" x14ac:dyDescent="0.25">
      <c r="A574" s="38" t="s">
        <v>553</v>
      </c>
      <c r="B574" s="39" t="s">
        <v>499</v>
      </c>
      <c r="C574" s="39" t="s">
        <v>445</v>
      </c>
      <c r="D574" s="39" t="s">
        <v>246</v>
      </c>
      <c r="E574" s="14"/>
      <c r="F574" s="26">
        <f>SUM(F575)</f>
        <v>22836.800000000003</v>
      </c>
      <c r="G574" s="26">
        <f t="shared" ref="G574:H575" si="223">SUM(G575)</f>
        <v>23682.899999999998</v>
      </c>
      <c r="H574" s="26">
        <f t="shared" si="223"/>
        <v>24297.3</v>
      </c>
    </row>
    <row r="575" spans="1:8" ht="75" x14ac:dyDescent="0.25">
      <c r="A575" s="38" t="s">
        <v>554</v>
      </c>
      <c r="B575" s="39" t="s">
        <v>499</v>
      </c>
      <c r="C575" s="39" t="s">
        <v>445</v>
      </c>
      <c r="D575" s="39" t="s">
        <v>405</v>
      </c>
      <c r="E575" s="14"/>
      <c r="F575" s="26">
        <f>SUM(F576)</f>
        <v>22836.800000000003</v>
      </c>
      <c r="G575" s="26">
        <f t="shared" si="223"/>
        <v>23682.899999999998</v>
      </c>
      <c r="H575" s="26">
        <f t="shared" si="223"/>
        <v>24297.3</v>
      </c>
    </row>
    <row r="576" spans="1:8" ht="75" x14ac:dyDescent="0.25">
      <c r="A576" s="38" t="s">
        <v>406</v>
      </c>
      <c r="B576" s="39" t="s">
        <v>499</v>
      </c>
      <c r="C576" s="39" t="s">
        <v>445</v>
      </c>
      <c r="D576" s="39" t="s">
        <v>407</v>
      </c>
      <c r="E576" s="14"/>
      <c r="F576" s="26">
        <f>SUM(F577)</f>
        <v>22836.800000000003</v>
      </c>
      <c r="G576" s="26">
        <f t="shared" ref="G576:H576" si="224">SUM(G577)</f>
        <v>23682.899999999998</v>
      </c>
      <c r="H576" s="26">
        <f t="shared" si="224"/>
        <v>24297.3</v>
      </c>
    </row>
    <row r="577" spans="1:8" ht="45" x14ac:dyDescent="0.25">
      <c r="A577" s="42" t="s">
        <v>77</v>
      </c>
      <c r="B577" s="39" t="s">
        <v>499</v>
      </c>
      <c r="C577" s="39" t="s">
        <v>445</v>
      </c>
      <c r="D577" s="39" t="s">
        <v>408</v>
      </c>
      <c r="E577" s="40"/>
      <c r="F577" s="26">
        <f>SUM(F578:F579)</f>
        <v>22836.800000000003</v>
      </c>
      <c r="G577" s="26">
        <f t="shared" ref="G577:H577" si="225">SUM(G578:G579)</f>
        <v>23682.899999999998</v>
      </c>
      <c r="H577" s="26">
        <f t="shared" si="225"/>
        <v>24297.3</v>
      </c>
    </row>
    <row r="578" spans="1:8" ht="90" x14ac:dyDescent="0.25">
      <c r="A578" s="42" t="s">
        <v>409</v>
      </c>
      <c r="B578" s="39" t="s">
        <v>499</v>
      </c>
      <c r="C578" s="39" t="s">
        <v>445</v>
      </c>
      <c r="D578" s="39" t="s">
        <v>408</v>
      </c>
      <c r="E578" s="40">
        <v>100</v>
      </c>
      <c r="F578" s="26">
        <v>21926.400000000001</v>
      </c>
      <c r="G578" s="26">
        <v>22815.8</v>
      </c>
      <c r="H578" s="26">
        <v>23728.5</v>
      </c>
    </row>
    <row r="579" spans="1:8" ht="45" x14ac:dyDescent="0.25">
      <c r="A579" s="42" t="s">
        <v>21</v>
      </c>
      <c r="B579" s="39" t="s">
        <v>499</v>
      </c>
      <c r="C579" s="39" t="s">
        <v>445</v>
      </c>
      <c r="D579" s="39" t="s">
        <v>408</v>
      </c>
      <c r="E579" s="40">
        <v>200</v>
      </c>
      <c r="F579" s="26">
        <v>910.4</v>
      </c>
      <c r="G579" s="26">
        <v>867.1</v>
      </c>
      <c r="H579" s="26">
        <v>568.79999999999995</v>
      </c>
    </row>
    <row r="580" spans="1:8" ht="90" x14ac:dyDescent="0.25">
      <c r="A580" s="38" t="s">
        <v>559</v>
      </c>
      <c r="B580" s="39" t="s">
        <v>499</v>
      </c>
      <c r="C580" s="39" t="s">
        <v>445</v>
      </c>
      <c r="D580" s="39" t="s">
        <v>127</v>
      </c>
      <c r="E580" s="40"/>
      <c r="F580" s="26">
        <f>SUM(F581)</f>
        <v>278.5</v>
      </c>
      <c r="G580" s="26">
        <f t="shared" ref="G580:H580" si="226">SUM(G581)</f>
        <v>278.5</v>
      </c>
      <c r="H580" s="26">
        <f t="shared" si="226"/>
        <v>170.3</v>
      </c>
    </row>
    <row r="581" spans="1:8" ht="45" x14ac:dyDescent="0.25">
      <c r="A581" s="9" t="s">
        <v>410</v>
      </c>
      <c r="B581" s="39" t="s">
        <v>499</v>
      </c>
      <c r="C581" s="39" t="s">
        <v>445</v>
      </c>
      <c r="D581" s="39" t="s">
        <v>411</v>
      </c>
      <c r="E581" s="40"/>
      <c r="F581" s="26">
        <f>SUM(F582)</f>
        <v>278.5</v>
      </c>
      <c r="G581" s="26">
        <f t="shared" ref="G581:H583" si="227">SUM(G582)</f>
        <v>278.5</v>
      </c>
      <c r="H581" s="26">
        <f t="shared" si="227"/>
        <v>170.3</v>
      </c>
    </row>
    <row r="582" spans="1:8" ht="60" x14ac:dyDescent="0.25">
      <c r="A582" s="9" t="s">
        <v>412</v>
      </c>
      <c r="B582" s="39" t="s">
        <v>499</v>
      </c>
      <c r="C582" s="39" t="s">
        <v>445</v>
      </c>
      <c r="D582" s="39" t="s">
        <v>413</v>
      </c>
      <c r="E582" s="40"/>
      <c r="F582" s="26">
        <f>SUM(F583)</f>
        <v>278.5</v>
      </c>
      <c r="G582" s="26">
        <f t="shared" si="227"/>
        <v>278.5</v>
      </c>
      <c r="H582" s="26">
        <f t="shared" si="227"/>
        <v>170.3</v>
      </c>
    </row>
    <row r="583" spans="1:8" ht="60" x14ac:dyDescent="0.25">
      <c r="A583" s="9" t="s">
        <v>414</v>
      </c>
      <c r="B583" s="39" t="s">
        <v>499</v>
      </c>
      <c r="C583" s="39" t="s">
        <v>445</v>
      </c>
      <c r="D583" s="39" t="s">
        <v>415</v>
      </c>
      <c r="E583" s="40"/>
      <c r="F583" s="26">
        <f>SUM(F584)</f>
        <v>278.5</v>
      </c>
      <c r="G583" s="26">
        <f t="shared" si="227"/>
        <v>278.5</v>
      </c>
      <c r="H583" s="26">
        <f t="shared" si="227"/>
        <v>170.3</v>
      </c>
    </row>
    <row r="584" spans="1:8" ht="45" x14ac:dyDescent="0.25">
      <c r="A584" s="42" t="s">
        <v>21</v>
      </c>
      <c r="B584" s="39" t="s">
        <v>499</v>
      </c>
      <c r="C584" s="39" t="s">
        <v>445</v>
      </c>
      <c r="D584" s="39" t="s">
        <v>415</v>
      </c>
      <c r="E584" s="40">
        <v>200</v>
      </c>
      <c r="F584" s="26">
        <v>278.5</v>
      </c>
      <c r="G584" s="26">
        <v>278.5</v>
      </c>
      <c r="H584" s="26">
        <v>170.3</v>
      </c>
    </row>
    <row r="585" spans="1:8" x14ac:dyDescent="0.25">
      <c r="A585" s="38" t="s">
        <v>125</v>
      </c>
      <c r="B585" s="39" t="s">
        <v>499</v>
      </c>
      <c r="C585" s="39" t="s">
        <v>464</v>
      </c>
      <c r="D585" s="39"/>
      <c r="E585" s="40"/>
      <c r="F585" s="26">
        <f>SUM(F586+F611)</f>
        <v>246927.40000000002</v>
      </c>
      <c r="G585" s="26">
        <f>SUM(G586+G611)</f>
        <v>14860.7</v>
      </c>
      <c r="H585" s="26">
        <f>SUM(H586+H611)</f>
        <v>18079.8</v>
      </c>
    </row>
    <row r="586" spans="1:8" x14ac:dyDescent="0.25">
      <c r="A586" s="38" t="s">
        <v>126</v>
      </c>
      <c r="B586" s="39" t="s">
        <v>499</v>
      </c>
      <c r="C586" s="39" t="s">
        <v>465</v>
      </c>
      <c r="D586" s="39"/>
      <c r="E586" s="40"/>
      <c r="F586" s="26">
        <f>SUM(F587+F590+F606)</f>
        <v>246924.80000000002</v>
      </c>
      <c r="G586" s="26">
        <f t="shared" ref="G586:H586" si="228">SUM(G587+G590+G606)</f>
        <v>14858.1</v>
      </c>
      <c r="H586" s="26">
        <f t="shared" si="228"/>
        <v>18077.2</v>
      </c>
    </row>
    <row r="587" spans="1:8" x14ac:dyDescent="0.25">
      <c r="A587" s="38" t="s">
        <v>10</v>
      </c>
      <c r="B587" s="39" t="s">
        <v>499</v>
      </c>
      <c r="C587" s="39" t="s">
        <v>465</v>
      </c>
      <c r="D587" s="39" t="s">
        <v>11</v>
      </c>
      <c r="E587" s="40"/>
      <c r="F587" s="26">
        <f>SUM(F588)</f>
        <v>1800</v>
      </c>
      <c r="G587" s="26">
        <f t="shared" ref="G587:H588" si="229">SUM(G588)</f>
        <v>1800</v>
      </c>
      <c r="H587" s="26">
        <f t="shared" si="229"/>
        <v>1800</v>
      </c>
    </row>
    <row r="588" spans="1:8" ht="30" x14ac:dyDescent="0.25">
      <c r="A588" s="38" t="s">
        <v>502</v>
      </c>
      <c r="B588" s="39" t="s">
        <v>499</v>
      </c>
      <c r="C588" s="39" t="s">
        <v>465</v>
      </c>
      <c r="D588" s="39" t="s">
        <v>416</v>
      </c>
      <c r="E588" s="40"/>
      <c r="F588" s="26">
        <f>SUM(F589)</f>
        <v>1800</v>
      </c>
      <c r="G588" s="26">
        <f t="shared" si="229"/>
        <v>1800</v>
      </c>
      <c r="H588" s="26">
        <f t="shared" si="229"/>
        <v>1800</v>
      </c>
    </row>
    <row r="589" spans="1:8" ht="45" x14ac:dyDescent="0.25">
      <c r="A589" s="42" t="s">
        <v>70</v>
      </c>
      <c r="B589" s="39" t="s">
        <v>499</v>
      </c>
      <c r="C589" s="39" t="s">
        <v>465</v>
      </c>
      <c r="D589" s="39" t="s">
        <v>416</v>
      </c>
      <c r="E589" s="40">
        <v>400</v>
      </c>
      <c r="F589" s="26">
        <v>1800</v>
      </c>
      <c r="G589" s="26">
        <v>1800</v>
      </c>
      <c r="H589" s="26">
        <v>1800</v>
      </c>
    </row>
    <row r="590" spans="1:8" ht="45" x14ac:dyDescent="0.25">
      <c r="A590" s="38" t="s">
        <v>553</v>
      </c>
      <c r="B590" s="39" t="s">
        <v>499</v>
      </c>
      <c r="C590" s="39" t="s">
        <v>465</v>
      </c>
      <c r="D590" s="39" t="s">
        <v>246</v>
      </c>
      <c r="E590" s="40"/>
      <c r="F590" s="26">
        <f>SUM(F591+F602)</f>
        <v>232924.80000000002</v>
      </c>
      <c r="G590" s="26">
        <f t="shared" ref="G590:H590" si="230">SUM(G591+G602)</f>
        <v>858.1</v>
      </c>
      <c r="H590" s="26">
        <f t="shared" si="230"/>
        <v>4077.2</v>
      </c>
    </row>
    <row r="591" spans="1:8" ht="45" x14ac:dyDescent="0.25">
      <c r="A591" s="38" t="s">
        <v>247</v>
      </c>
      <c r="B591" s="39" t="s">
        <v>499</v>
      </c>
      <c r="C591" s="39" t="s">
        <v>465</v>
      </c>
      <c r="D591" s="39" t="s">
        <v>248</v>
      </c>
      <c r="E591" s="40"/>
      <c r="F591" s="26">
        <f>SUM(F592+F597)</f>
        <v>232066.7</v>
      </c>
      <c r="G591" s="26">
        <f t="shared" ref="G591:H591" si="231">SUM(G592+G597)</f>
        <v>0</v>
      </c>
      <c r="H591" s="26">
        <f t="shared" si="231"/>
        <v>3552.4</v>
      </c>
    </row>
    <row r="592" spans="1:8" ht="45" x14ac:dyDescent="0.25">
      <c r="A592" s="57" t="s">
        <v>249</v>
      </c>
      <c r="B592" s="39" t="s">
        <v>499</v>
      </c>
      <c r="C592" s="39" t="s">
        <v>465</v>
      </c>
      <c r="D592" s="39" t="s">
        <v>250</v>
      </c>
      <c r="E592" s="40"/>
      <c r="F592" s="26">
        <f>SUM(F593+F595)</f>
        <v>232066.7</v>
      </c>
      <c r="G592" s="26">
        <f t="shared" ref="G592:H592" si="232">SUM(G593+G595)</f>
        <v>0</v>
      </c>
      <c r="H592" s="26">
        <f t="shared" si="232"/>
        <v>0</v>
      </c>
    </row>
    <row r="593" spans="1:8" ht="75" x14ac:dyDescent="0.25">
      <c r="A593" s="51" t="s">
        <v>417</v>
      </c>
      <c r="B593" s="39" t="s">
        <v>499</v>
      </c>
      <c r="C593" s="39" t="s">
        <v>465</v>
      </c>
      <c r="D593" s="39" t="s">
        <v>418</v>
      </c>
      <c r="E593" s="40"/>
      <c r="F593" s="26">
        <f>SUM(F594)</f>
        <v>227466.7</v>
      </c>
      <c r="G593" s="26">
        <f t="shared" ref="G593:H593" si="233">SUM(G594)</f>
        <v>0</v>
      </c>
      <c r="H593" s="26">
        <f t="shared" si="233"/>
        <v>0</v>
      </c>
    </row>
    <row r="594" spans="1:8" ht="45" x14ac:dyDescent="0.25">
      <c r="A594" s="51" t="s">
        <v>70</v>
      </c>
      <c r="B594" s="39" t="s">
        <v>499</v>
      </c>
      <c r="C594" s="39" t="s">
        <v>465</v>
      </c>
      <c r="D594" s="39" t="s">
        <v>418</v>
      </c>
      <c r="E594" s="40">
        <v>400</v>
      </c>
      <c r="F594" s="26">
        <v>227466.7</v>
      </c>
      <c r="G594" s="26">
        <v>0</v>
      </c>
      <c r="H594" s="26">
        <v>0</v>
      </c>
    </row>
    <row r="595" spans="1:8" ht="90" x14ac:dyDescent="0.25">
      <c r="A595" s="51" t="s">
        <v>419</v>
      </c>
      <c r="B595" s="39" t="s">
        <v>499</v>
      </c>
      <c r="C595" s="39" t="s">
        <v>465</v>
      </c>
      <c r="D595" s="39" t="s">
        <v>420</v>
      </c>
      <c r="E595" s="40"/>
      <c r="F595" s="26">
        <f>SUM(F596)</f>
        <v>4600</v>
      </c>
      <c r="G595" s="26">
        <f t="shared" ref="G595:H595" si="234">SUM(G596)</f>
        <v>0</v>
      </c>
      <c r="H595" s="26">
        <f t="shared" si="234"/>
        <v>0</v>
      </c>
    </row>
    <row r="596" spans="1:8" ht="45" x14ac:dyDescent="0.25">
      <c r="A596" s="51" t="s">
        <v>70</v>
      </c>
      <c r="B596" s="39" t="s">
        <v>499</v>
      </c>
      <c r="C596" s="39" t="s">
        <v>465</v>
      </c>
      <c r="D596" s="39" t="s">
        <v>420</v>
      </c>
      <c r="E596" s="40">
        <v>400</v>
      </c>
      <c r="F596" s="26">
        <v>4600</v>
      </c>
      <c r="G596" s="26">
        <v>0</v>
      </c>
      <c r="H596" s="26">
        <v>0</v>
      </c>
    </row>
    <row r="597" spans="1:8" ht="60" x14ac:dyDescent="0.25">
      <c r="A597" s="51" t="s">
        <v>503</v>
      </c>
      <c r="B597" s="39" t="s">
        <v>499</v>
      </c>
      <c r="C597" s="39" t="s">
        <v>465</v>
      </c>
      <c r="D597" s="39" t="s">
        <v>504</v>
      </c>
      <c r="E597" s="40"/>
      <c r="F597" s="26">
        <f>SUM(F598+F600)</f>
        <v>0</v>
      </c>
      <c r="G597" s="26">
        <f t="shared" ref="G597:H597" si="235">SUM(G598+G600)</f>
        <v>0</v>
      </c>
      <c r="H597" s="26">
        <f t="shared" si="235"/>
        <v>3552.4</v>
      </c>
    </row>
    <row r="598" spans="1:8" ht="30" hidden="1" x14ac:dyDescent="0.25">
      <c r="A598" s="51" t="s">
        <v>505</v>
      </c>
      <c r="B598" s="39" t="s">
        <v>499</v>
      </c>
      <c r="C598" s="39" t="s">
        <v>465</v>
      </c>
      <c r="D598" s="39" t="s">
        <v>506</v>
      </c>
      <c r="E598" s="40"/>
      <c r="F598" s="26">
        <f>SUM(F599)</f>
        <v>0</v>
      </c>
      <c r="G598" s="26">
        <f t="shared" ref="G598:H598" si="236">SUM(G599)</f>
        <v>0</v>
      </c>
      <c r="H598" s="26">
        <f t="shared" si="236"/>
        <v>0</v>
      </c>
    </row>
    <row r="599" spans="1:8" hidden="1" x14ac:dyDescent="0.25">
      <c r="A599" s="42" t="s">
        <v>22</v>
      </c>
      <c r="B599" s="39" t="s">
        <v>499</v>
      </c>
      <c r="C599" s="39" t="s">
        <v>465</v>
      </c>
      <c r="D599" s="39" t="s">
        <v>506</v>
      </c>
      <c r="E599" s="40">
        <v>800</v>
      </c>
      <c r="F599" s="26"/>
      <c r="G599" s="26"/>
      <c r="H599" s="26"/>
    </row>
    <row r="600" spans="1:8" ht="30" x14ac:dyDescent="0.25">
      <c r="A600" s="51" t="s">
        <v>505</v>
      </c>
      <c r="B600" s="39" t="s">
        <v>499</v>
      </c>
      <c r="C600" s="39" t="s">
        <v>465</v>
      </c>
      <c r="D600" s="39" t="s">
        <v>507</v>
      </c>
      <c r="E600" s="40"/>
      <c r="F600" s="26">
        <f>SUM(F601)</f>
        <v>0</v>
      </c>
      <c r="G600" s="26">
        <f t="shared" ref="G600:H600" si="237">SUM(G601)</f>
        <v>0</v>
      </c>
      <c r="H600" s="26">
        <f t="shared" si="237"/>
        <v>3552.4</v>
      </c>
    </row>
    <row r="601" spans="1:8" x14ac:dyDescent="0.25">
      <c r="A601" s="42" t="s">
        <v>22</v>
      </c>
      <c r="B601" s="39" t="s">
        <v>499</v>
      </c>
      <c r="C601" s="39" t="s">
        <v>465</v>
      </c>
      <c r="D601" s="39" t="s">
        <v>507</v>
      </c>
      <c r="E601" s="40">
        <v>800</v>
      </c>
      <c r="F601" s="26">
        <v>0</v>
      </c>
      <c r="G601" s="26">
        <v>0</v>
      </c>
      <c r="H601" s="26">
        <v>3552.4</v>
      </c>
    </row>
    <row r="602" spans="1:8" ht="75" x14ac:dyDescent="0.25">
      <c r="A602" s="38" t="s">
        <v>554</v>
      </c>
      <c r="B602" s="39" t="s">
        <v>499</v>
      </c>
      <c r="C602" s="39" t="s">
        <v>465</v>
      </c>
      <c r="D602" s="39" t="s">
        <v>405</v>
      </c>
      <c r="E602" s="40"/>
      <c r="F602" s="26">
        <f>SUM(F603)</f>
        <v>858.1</v>
      </c>
      <c r="G602" s="26">
        <f t="shared" ref="G602:H603" si="238">SUM(G603)</f>
        <v>858.1</v>
      </c>
      <c r="H602" s="26">
        <f t="shared" si="238"/>
        <v>524.79999999999995</v>
      </c>
    </row>
    <row r="603" spans="1:8" ht="75" x14ac:dyDescent="0.25">
      <c r="A603" s="38" t="s">
        <v>406</v>
      </c>
      <c r="B603" s="39" t="s">
        <v>499</v>
      </c>
      <c r="C603" s="39" t="s">
        <v>465</v>
      </c>
      <c r="D603" s="39" t="s">
        <v>407</v>
      </c>
      <c r="E603" s="40"/>
      <c r="F603" s="26">
        <f>SUM(F604)</f>
        <v>858.1</v>
      </c>
      <c r="G603" s="26">
        <f t="shared" si="238"/>
        <v>858.1</v>
      </c>
      <c r="H603" s="26">
        <f t="shared" si="238"/>
        <v>524.79999999999995</v>
      </c>
    </row>
    <row r="604" spans="1:8" ht="30" x14ac:dyDescent="0.25">
      <c r="A604" s="38" t="s">
        <v>421</v>
      </c>
      <c r="B604" s="39" t="s">
        <v>499</v>
      </c>
      <c r="C604" s="39" t="s">
        <v>465</v>
      </c>
      <c r="D604" s="39" t="s">
        <v>422</v>
      </c>
      <c r="E604" s="40"/>
      <c r="F604" s="26">
        <f>SUM(F605)</f>
        <v>858.1</v>
      </c>
      <c r="G604" s="26">
        <f t="shared" ref="G604:H604" si="239">SUM(G605)</f>
        <v>858.1</v>
      </c>
      <c r="H604" s="26">
        <f t="shared" si="239"/>
        <v>524.79999999999995</v>
      </c>
    </row>
    <row r="605" spans="1:8" ht="45" x14ac:dyDescent="0.25">
      <c r="A605" s="42" t="s">
        <v>21</v>
      </c>
      <c r="B605" s="39" t="s">
        <v>499</v>
      </c>
      <c r="C605" s="39" t="s">
        <v>465</v>
      </c>
      <c r="D605" s="39" t="s">
        <v>422</v>
      </c>
      <c r="E605" s="40">
        <v>200</v>
      </c>
      <c r="F605" s="26">
        <v>858.1</v>
      </c>
      <c r="G605" s="26">
        <v>858.1</v>
      </c>
      <c r="H605" s="26">
        <v>524.79999999999995</v>
      </c>
    </row>
    <row r="606" spans="1:8" ht="90" x14ac:dyDescent="0.25">
      <c r="A606" s="38" t="s">
        <v>559</v>
      </c>
      <c r="B606" s="39" t="s">
        <v>499</v>
      </c>
      <c r="C606" s="39" t="s">
        <v>465</v>
      </c>
      <c r="D606" s="39" t="s">
        <v>127</v>
      </c>
      <c r="E606" s="40"/>
      <c r="F606" s="26">
        <f>SUM(F607)</f>
        <v>12200</v>
      </c>
      <c r="G606" s="26">
        <f t="shared" ref="G606:H606" si="240">SUM(G607)</f>
        <v>12200</v>
      </c>
      <c r="H606" s="26">
        <f t="shared" si="240"/>
        <v>12200</v>
      </c>
    </row>
    <row r="607" spans="1:8" ht="30" x14ac:dyDescent="0.25">
      <c r="A607" s="42" t="s">
        <v>128</v>
      </c>
      <c r="B607" s="39" t="s">
        <v>499</v>
      </c>
      <c r="C607" s="39" t="s">
        <v>465</v>
      </c>
      <c r="D607" s="39" t="s">
        <v>129</v>
      </c>
      <c r="E607" s="40"/>
      <c r="F607" s="26">
        <f>SUM(F608)</f>
        <v>12200</v>
      </c>
      <c r="G607" s="26">
        <f t="shared" ref="G607:H609" si="241">SUM(G608)</f>
        <v>12200</v>
      </c>
      <c r="H607" s="26">
        <f t="shared" si="241"/>
        <v>12200</v>
      </c>
    </row>
    <row r="608" spans="1:8" ht="60" x14ac:dyDescent="0.25">
      <c r="A608" s="42" t="s">
        <v>130</v>
      </c>
      <c r="B608" s="39" t="s">
        <v>499</v>
      </c>
      <c r="C608" s="39" t="s">
        <v>465</v>
      </c>
      <c r="D608" s="39" t="s">
        <v>131</v>
      </c>
      <c r="E608" s="40"/>
      <c r="F608" s="26">
        <f>SUM(F609)</f>
        <v>12200</v>
      </c>
      <c r="G608" s="26">
        <f t="shared" si="241"/>
        <v>12200</v>
      </c>
      <c r="H608" s="26">
        <f t="shared" si="241"/>
        <v>12200</v>
      </c>
    </row>
    <row r="609" spans="1:8" ht="75" x14ac:dyDescent="0.25">
      <c r="A609" s="42" t="s">
        <v>423</v>
      </c>
      <c r="B609" s="39" t="s">
        <v>499</v>
      </c>
      <c r="C609" s="39" t="s">
        <v>465</v>
      </c>
      <c r="D609" s="39" t="s">
        <v>424</v>
      </c>
      <c r="E609" s="40"/>
      <c r="F609" s="26">
        <f>SUM(F610)</f>
        <v>12200</v>
      </c>
      <c r="G609" s="26">
        <f t="shared" si="241"/>
        <v>12200</v>
      </c>
      <c r="H609" s="26">
        <f t="shared" si="241"/>
        <v>12200</v>
      </c>
    </row>
    <row r="610" spans="1:8" ht="45" x14ac:dyDescent="0.25">
      <c r="A610" s="42" t="s">
        <v>21</v>
      </c>
      <c r="B610" s="39" t="s">
        <v>499</v>
      </c>
      <c r="C610" s="39" t="s">
        <v>465</v>
      </c>
      <c r="D610" s="39" t="s">
        <v>424</v>
      </c>
      <c r="E610" s="40">
        <v>200</v>
      </c>
      <c r="F610" s="26">
        <v>12200</v>
      </c>
      <c r="G610" s="26">
        <v>12200</v>
      </c>
      <c r="H610" s="26">
        <v>12200</v>
      </c>
    </row>
    <row r="611" spans="1:8" ht="30" x14ac:dyDescent="0.25">
      <c r="A611" s="24" t="s">
        <v>162</v>
      </c>
      <c r="B611" s="39" t="s">
        <v>499</v>
      </c>
      <c r="C611" s="39" t="s">
        <v>468</v>
      </c>
      <c r="D611" s="39"/>
      <c r="E611" s="40"/>
      <c r="F611" s="26">
        <f>SUM(F612)</f>
        <v>2.6</v>
      </c>
      <c r="G611" s="26">
        <f t="shared" ref="G611:H611" si="242">SUM(G612)</f>
        <v>2.6</v>
      </c>
      <c r="H611" s="26">
        <f t="shared" si="242"/>
        <v>2.6</v>
      </c>
    </row>
    <row r="612" spans="1:8" ht="45" x14ac:dyDescent="0.25">
      <c r="A612" s="38" t="s">
        <v>553</v>
      </c>
      <c r="B612" s="39" t="s">
        <v>499</v>
      </c>
      <c r="C612" s="39" t="s">
        <v>468</v>
      </c>
      <c r="D612" s="39" t="s">
        <v>246</v>
      </c>
      <c r="E612" s="40"/>
      <c r="F612" s="26">
        <f>SUM(F613)</f>
        <v>2.6</v>
      </c>
      <c r="G612" s="26">
        <f t="shared" ref="G612:H612" si="243">SUM(G613)</f>
        <v>2.6</v>
      </c>
      <c r="H612" s="26">
        <f t="shared" si="243"/>
        <v>2.6</v>
      </c>
    </row>
    <row r="613" spans="1:8" ht="75" x14ac:dyDescent="0.25">
      <c r="A613" s="38" t="s">
        <v>555</v>
      </c>
      <c r="B613" s="39" t="s">
        <v>499</v>
      </c>
      <c r="C613" s="39" t="s">
        <v>468</v>
      </c>
      <c r="D613" s="39" t="s">
        <v>405</v>
      </c>
      <c r="E613" s="40"/>
      <c r="F613" s="26">
        <f>SUM(F614)</f>
        <v>2.6</v>
      </c>
      <c r="G613" s="26">
        <f t="shared" ref="G613:H613" si="244">SUM(G614)</f>
        <v>2.6</v>
      </c>
      <c r="H613" s="26">
        <f t="shared" si="244"/>
        <v>2.6</v>
      </c>
    </row>
    <row r="614" spans="1:8" ht="75" x14ac:dyDescent="0.25">
      <c r="A614" s="38" t="s">
        <v>406</v>
      </c>
      <c r="B614" s="39" t="s">
        <v>499</v>
      </c>
      <c r="C614" s="39" t="s">
        <v>468</v>
      </c>
      <c r="D614" s="39" t="s">
        <v>407</v>
      </c>
      <c r="E614" s="40"/>
      <c r="F614" s="26">
        <f>SUM(F615)</f>
        <v>2.6</v>
      </c>
      <c r="G614" s="26">
        <f t="shared" ref="G614:H614" si="245">SUM(G615)</f>
        <v>2.6</v>
      </c>
      <c r="H614" s="26">
        <f t="shared" si="245"/>
        <v>2.6</v>
      </c>
    </row>
    <row r="615" spans="1:8" ht="171" customHeight="1" x14ac:dyDescent="0.25">
      <c r="A615" s="45" t="s">
        <v>425</v>
      </c>
      <c r="B615" s="39" t="s">
        <v>499</v>
      </c>
      <c r="C615" s="39" t="s">
        <v>468</v>
      </c>
      <c r="D615" s="39" t="s">
        <v>426</v>
      </c>
      <c r="E615" s="40"/>
      <c r="F615" s="26">
        <f>SUM(F616)</f>
        <v>2.6</v>
      </c>
      <c r="G615" s="26">
        <f t="shared" ref="G615:H615" si="246">SUM(G616)</f>
        <v>2.6</v>
      </c>
      <c r="H615" s="26">
        <f t="shared" si="246"/>
        <v>2.6</v>
      </c>
    </row>
    <row r="616" spans="1:8" ht="45" x14ac:dyDescent="0.25">
      <c r="A616" s="42" t="s">
        <v>21</v>
      </c>
      <c r="B616" s="39" t="s">
        <v>499</v>
      </c>
      <c r="C616" s="39" t="s">
        <v>468</v>
      </c>
      <c r="D616" s="39" t="s">
        <v>426</v>
      </c>
      <c r="E616" s="40">
        <v>200</v>
      </c>
      <c r="F616" s="26">
        <v>2.6</v>
      </c>
      <c r="G616" s="26">
        <v>2.6</v>
      </c>
      <c r="H616" s="26">
        <v>2.6</v>
      </c>
    </row>
    <row r="617" spans="1:8" x14ac:dyDescent="0.25">
      <c r="A617" s="38" t="s">
        <v>29</v>
      </c>
      <c r="B617" s="39" t="s">
        <v>499</v>
      </c>
      <c r="C617" s="39" t="s">
        <v>446</v>
      </c>
      <c r="D617" s="39"/>
      <c r="E617" s="40"/>
      <c r="F617" s="26">
        <f>SUM(F618+F628)</f>
        <v>72608.700000000012</v>
      </c>
      <c r="G617" s="26">
        <f t="shared" ref="G617:H617" si="247">SUM(G618+G628)</f>
        <v>66865.100000000006</v>
      </c>
      <c r="H617" s="26">
        <f t="shared" si="247"/>
        <v>39421.300000000003</v>
      </c>
    </row>
    <row r="618" spans="1:8" x14ac:dyDescent="0.25">
      <c r="A618" s="38" t="s">
        <v>30</v>
      </c>
      <c r="B618" s="39" t="s">
        <v>499</v>
      </c>
      <c r="C618" s="39" t="s">
        <v>447</v>
      </c>
      <c r="D618" s="39"/>
      <c r="E618" s="40"/>
      <c r="F618" s="26">
        <f>SUM(F619)</f>
        <v>6743.6</v>
      </c>
      <c r="G618" s="26">
        <f t="shared" ref="G618:H618" si="248">SUM(G619)</f>
        <v>1000</v>
      </c>
      <c r="H618" s="26">
        <f t="shared" si="248"/>
        <v>1000</v>
      </c>
    </row>
    <row r="619" spans="1:8" ht="45" x14ac:dyDescent="0.25">
      <c r="A619" s="38" t="s">
        <v>553</v>
      </c>
      <c r="B619" s="39" t="s">
        <v>499</v>
      </c>
      <c r="C619" s="39" t="s">
        <v>447</v>
      </c>
      <c r="D619" s="39" t="s">
        <v>246</v>
      </c>
      <c r="E619" s="40"/>
      <c r="F619" s="26">
        <f>SUM(F620+F624)</f>
        <v>6743.6</v>
      </c>
      <c r="G619" s="26">
        <f t="shared" ref="G619:H619" si="249">SUM(G620+G624)</f>
        <v>1000</v>
      </c>
      <c r="H619" s="26">
        <f t="shared" si="249"/>
        <v>1000</v>
      </c>
    </row>
    <row r="620" spans="1:8" ht="45" x14ac:dyDescent="0.25">
      <c r="A620" s="38" t="s">
        <v>427</v>
      </c>
      <c r="B620" s="39" t="s">
        <v>499</v>
      </c>
      <c r="C620" s="39" t="s">
        <v>447</v>
      </c>
      <c r="D620" s="39" t="s">
        <v>428</v>
      </c>
      <c r="E620" s="40"/>
      <c r="F620" s="26">
        <f>SUM(F621)</f>
        <v>600</v>
      </c>
      <c r="G620" s="26">
        <f t="shared" ref="G620:H621" si="250">SUM(G621)</f>
        <v>500</v>
      </c>
      <c r="H620" s="26">
        <f t="shared" si="250"/>
        <v>500</v>
      </c>
    </row>
    <row r="621" spans="1:8" ht="60" x14ac:dyDescent="0.25">
      <c r="A621" s="38" t="s">
        <v>429</v>
      </c>
      <c r="B621" s="39" t="s">
        <v>499</v>
      </c>
      <c r="C621" s="39" t="s">
        <v>447</v>
      </c>
      <c r="D621" s="39" t="s">
        <v>430</v>
      </c>
      <c r="E621" s="40"/>
      <c r="F621" s="26">
        <f>SUM(F622)</f>
        <v>600</v>
      </c>
      <c r="G621" s="26">
        <f t="shared" si="250"/>
        <v>500</v>
      </c>
      <c r="H621" s="26">
        <f t="shared" si="250"/>
        <v>500</v>
      </c>
    </row>
    <row r="622" spans="1:8" ht="90" x14ac:dyDescent="0.25">
      <c r="A622" s="38" t="s">
        <v>431</v>
      </c>
      <c r="B622" s="39" t="s">
        <v>499</v>
      </c>
      <c r="C622" s="39" t="s">
        <v>500</v>
      </c>
      <c r="D622" s="39" t="s">
        <v>432</v>
      </c>
      <c r="E622" s="40"/>
      <c r="F622" s="26">
        <f>SUM(F623)</f>
        <v>600</v>
      </c>
      <c r="G622" s="26">
        <f t="shared" ref="G622:H622" si="251">SUM(G623)</f>
        <v>500</v>
      </c>
      <c r="H622" s="26">
        <f t="shared" si="251"/>
        <v>500</v>
      </c>
    </row>
    <row r="623" spans="1:8" ht="30" x14ac:dyDescent="0.25">
      <c r="A623" s="24" t="s">
        <v>28</v>
      </c>
      <c r="B623" s="39" t="s">
        <v>499</v>
      </c>
      <c r="C623" s="39" t="s">
        <v>500</v>
      </c>
      <c r="D623" s="39" t="s">
        <v>432</v>
      </c>
      <c r="E623" s="40">
        <v>300</v>
      </c>
      <c r="F623" s="26">
        <v>600</v>
      </c>
      <c r="G623" s="26">
        <v>500</v>
      </c>
      <c r="H623" s="26">
        <v>500</v>
      </c>
    </row>
    <row r="624" spans="1:8" ht="30" x14ac:dyDescent="0.25">
      <c r="A624" s="38" t="s">
        <v>433</v>
      </c>
      <c r="B624" s="39" t="s">
        <v>499</v>
      </c>
      <c r="C624" s="39" t="s">
        <v>447</v>
      </c>
      <c r="D624" s="39" t="s">
        <v>434</v>
      </c>
      <c r="E624" s="40"/>
      <c r="F624" s="26">
        <f>SUM(F625)</f>
        <v>6143.6</v>
      </c>
      <c r="G624" s="26">
        <f t="shared" ref="G624:H626" si="252">SUM(G625)</f>
        <v>500</v>
      </c>
      <c r="H624" s="26">
        <f t="shared" si="252"/>
        <v>500</v>
      </c>
    </row>
    <row r="625" spans="1:8" ht="60" x14ac:dyDescent="0.25">
      <c r="A625" s="38" t="s">
        <v>435</v>
      </c>
      <c r="B625" s="39" t="s">
        <v>499</v>
      </c>
      <c r="C625" s="39" t="s">
        <v>447</v>
      </c>
      <c r="D625" s="39" t="s">
        <v>436</v>
      </c>
      <c r="E625" s="40"/>
      <c r="F625" s="26">
        <f>SUM(F626)</f>
        <v>6143.6</v>
      </c>
      <c r="G625" s="26">
        <f t="shared" si="252"/>
        <v>500</v>
      </c>
      <c r="H625" s="26">
        <f t="shared" si="252"/>
        <v>500</v>
      </c>
    </row>
    <row r="626" spans="1:8" ht="30" x14ac:dyDescent="0.25">
      <c r="A626" s="38" t="s">
        <v>437</v>
      </c>
      <c r="B626" s="39" t="s">
        <v>499</v>
      </c>
      <c r="C626" s="39" t="s">
        <v>447</v>
      </c>
      <c r="D626" s="39" t="s">
        <v>438</v>
      </c>
      <c r="E626" s="40"/>
      <c r="F626" s="26">
        <f>SUM(F627)</f>
        <v>6143.6</v>
      </c>
      <c r="G626" s="26">
        <f t="shared" si="252"/>
        <v>500</v>
      </c>
      <c r="H626" s="26">
        <f t="shared" si="252"/>
        <v>500</v>
      </c>
    </row>
    <row r="627" spans="1:8" ht="30" x14ac:dyDescent="0.25">
      <c r="A627" s="24" t="s">
        <v>28</v>
      </c>
      <c r="B627" s="39" t="s">
        <v>499</v>
      </c>
      <c r="C627" s="39" t="s">
        <v>447</v>
      </c>
      <c r="D627" s="39" t="s">
        <v>438</v>
      </c>
      <c r="E627" s="40">
        <v>300</v>
      </c>
      <c r="F627" s="26">
        <f>SUM(500+5643.6)</f>
        <v>6143.6</v>
      </c>
      <c r="G627" s="26">
        <v>500</v>
      </c>
      <c r="H627" s="26">
        <v>500</v>
      </c>
    </row>
    <row r="628" spans="1:8" x14ac:dyDescent="0.25">
      <c r="A628" s="38" t="s">
        <v>361</v>
      </c>
      <c r="B628" s="39" t="s">
        <v>499</v>
      </c>
      <c r="C628" s="39" t="s">
        <v>494</v>
      </c>
      <c r="D628" s="39"/>
      <c r="E628" s="39"/>
      <c r="F628" s="26">
        <f>SUM(F629)</f>
        <v>65865.100000000006</v>
      </c>
      <c r="G628" s="26">
        <f t="shared" ref="G628:H628" si="253">SUM(G629)</f>
        <v>65865.100000000006</v>
      </c>
      <c r="H628" s="26">
        <f t="shared" si="253"/>
        <v>38421.300000000003</v>
      </c>
    </row>
    <row r="629" spans="1:8" ht="45" x14ac:dyDescent="0.25">
      <c r="A629" s="38" t="s">
        <v>553</v>
      </c>
      <c r="B629" s="39" t="s">
        <v>499</v>
      </c>
      <c r="C629" s="39" t="s">
        <v>494</v>
      </c>
      <c r="D629" s="39" t="s">
        <v>246</v>
      </c>
      <c r="E629" s="39"/>
      <c r="F629" s="26">
        <f>SUM(F630)</f>
        <v>65865.100000000006</v>
      </c>
      <c r="G629" s="26">
        <f t="shared" ref="G629:H629" si="254">SUM(G630)</f>
        <v>65865.100000000006</v>
      </c>
      <c r="H629" s="26">
        <f t="shared" si="254"/>
        <v>38421.300000000003</v>
      </c>
    </row>
    <row r="630" spans="1:8" ht="75" x14ac:dyDescent="0.25">
      <c r="A630" s="24" t="s">
        <v>586</v>
      </c>
      <c r="B630" s="39" t="s">
        <v>499</v>
      </c>
      <c r="C630" s="39" t="s">
        <v>494</v>
      </c>
      <c r="D630" s="25" t="s">
        <v>587</v>
      </c>
      <c r="E630" s="39"/>
      <c r="F630" s="26">
        <f>SUM(F631)</f>
        <v>65865.100000000006</v>
      </c>
      <c r="G630" s="26">
        <f t="shared" ref="G630:H630" si="255">SUM(G631)</f>
        <v>65865.100000000006</v>
      </c>
      <c r="H630" s="26">
        <f t="shared" si="255"/>
        <v>38421.300000000003</v>
      </c>
    </row>
    <row r="631" spans="1:8" ht="75" x14ac:dyDescent="0.25">
      <c r="A631" s="9" t="s">
        <v>588</v>
      </c>
      <c r="B631" s="39" t="s">
        <v>499</v>
      </c>
      <c r="C631" s="39" t="s">
        <v>494</v>
      </c>
      <c r="D631" s="25" t="s">
        <v>589</v>
      </c>
      <c r="E631" s="39"/>
      <c r="F631" s="26">
        <f>SUM(F632)</f>
        <v>65865.100000000006</v>
      </c>
      <c r="G631" s="26">
        <f t="shared" ref="G631:H631" si="256">SUM(G632)</f>
        <v>65865.100000000006</v>
      </c>
      <c r="H631" s="26">
        <f t="shared" si="256"/>
        <v>38421.300000000003</v>
      </c>
    </row>
    <row r="632" spans="1:8" ht="75" x14ac:dyDescent="0.25">
      <c r="A632" s="41" t="s">
        <v>590</v>
      </c>
      <c r="B632" s="39" t="s">
        <v>499</v>
      </c>
      <c r="C632" s="39" t="s">
        <v>494</v>
      </c>
      <c r="D632" s="25" t="s">
        <v>591</v>
      </c>
      <c r="E632" s="39"/>
      <c r="F632" s="26">
        <f>SUM(F633)</f>
        <v>65865.100000000006</v>
      </c>
      <c r="G632" s="26">
        <f t="shared" ref="G632:H632" si="257">SUM(G633)</f>
        <v>65865.100000000006</v>
      </c>
      <c r="H632" s="26">
        <f t="shared" si="257"/>
        <v>38421.300000000003</v>
      </c>
    </row>
    <row r="633" spans="1:8" ht="45" x14ac:dyDescent="0.25">
      <c r="A633" s="42" t="s">
        <v>70</v>
      </c>
      <c r="B633" s="39" t="s">
        <v>499</v>
      </c>
      <c r="C633" s="39" t="s">
        <v>494</v>
      </c>
      <c r="D633" s="25" t="s">
        <v>591</v>
      </c>
      <c r="E633" s="39" t="s">
        <v>491</v>
      </c>
      <c r="F633" s="26">
        <v>65865.100000000006</v>
      </c>
      <c r="G633" s="26">
        <v>65865.100000000006</v>
      </c>
      <c r="H633" s="26">
        <v>38421.300000000003</v>
      </c>
    </row>
    <row r="634" spans="1:8" x14ac:dyDescent="0.25">
      <c r="A634" s="9"/>
      <c r="B634" s="25"/>
      <c r="C634" s="15"/>
      <c r="D634" s="25"/>
      <c r="E634" s="14"/>
      <c r="F634" s="23"/>
      <c r="G634" s="26"/>
      <c r="H634" s="26"/>
    </row>
    <row r="635" spans="1:8" ht="29.25" x14ac:dyDescent="0.25">
      <c r="A635" s="21" t="s">
        <v>439</v>
      </c>
      <c r="B635" s="22" t="s">
        <v>501</v>
      </c>
      <c r="C635" s="15" t="s">
        <v>449</v>
      </c>
      <c r="D635" s="22"/>
      <c r="E635" s="14"/>
      <c r="F635" s="23">
        <f>SUM(F636)</f>
        <v>17741.2</v>
      </c>
      <c r="G635" s="23">
        <f t="shared" ref="G635:H638" si="258">SUM(G636)</f>
        <v>17813.3</v>
      </c>
      <c r="H635" s="23">
        <f t="shared" si="258"/>
        <v>18431.599999999999</v>
      </c>
    </row>
    <row r="636" spans="1:8" x14ac:dyDescent="0.25">
      <c r="A636" s="24" t="s">
        <v>8</v>
      </c>
      <c r="B636" s="25" t="s">
        <v>501</v>
      </c>
      <c r="C636" s="15" t="s">
        <v>443</v>
      </c>
      <c r="D636" s="25"/>
      <c r="E636" s="14"/>
      <c r="F636" s="26">
        <f>SUM(F637)</f>
        <v>17741.2</v>
      </c>
      <c r="G636" s="26">
        <f t="shared" si="258"/>
        <v>17813.3</v>
      </c>
      <c r="H636" s="26">
        <f t="shared" si="258"/>
        <v>18431.599999999999</v>
      </c>
    </row>
    <row r="637" spans="1:8" ht="60" x14ac:dyDescent="0.25">
      <c r="A637" s="24" t="s">
        <v>440</v>
      </c>
      <c r="B637" s="25" t="s">
        <v>501</v>
      </c>
      <c r="C637" s="15" t="s">
        <v>482</v>
      </c>
      <c r="D637" s="25"/>
      <c r="E637" s="14"/>
      <c r="F637" s="26">
        <f>SUM(F638)</f>
        <v>17741.2</v>
      </c>
      <c r="G637" s="26">
        <f t="shared" si="258"/>
        <v>17813.3</v>
      </c>
      <c r="H637" s="26">
        <f t="shared" si="258"/>
        <v>18431.599999999999</v>
      </c>
    </row>
    <row r="638" spans="1:8" x14ac:dyDescent="0.25">
      <c r="A638" s="24" t="s">
        <v>10</v>
      </c>
      <c r="B638" s="25" t="s">
        <v>501</v>
      </c>
      <c r="C638" s="15" t="s">
        <v>482</v>
      </c>
      <c r="D638" s="25" t="s">
        <v>11</v>
      </c>
      <c r="E638" s="14"/>
      <c r="F638" s="26">
        <f>SUM(F639)</f>
        <v>17741.2</v>
      </c>
      <c r="G638" s="26">
        <f t="shared" si="258"/>
        <v>17813.3</v>
      </c>
      <c r="H638" s="26">
        <f t="shared" si="258"/>
        <v>18431.599999999999</v>
      </c>
    </row>
    <row r="639" spans="1:8" ht="60" x14ac:dyDescent="0.25">
      <c r="A639" s="28" t="s">
        <v>38</v>
      </c>
      <c r="B639" s="25" t="s">
        <v>501</v>
      </c>
      <c r="C639" s="15" t="s">
        <v>482</v>
      </c>
      <c r="D639" s="25" t="s">
        <v>39</v>
      </c>
      <c r="E639" s="26"/>
      <c r="F639" s="26">
        <f t="shared" ref="F639" si="259">SUM(F640:F642)</f>
        <v>17741.2</v>
      </c>
      <c r="G639" s="26">
        <f t="shared" ref="G639:H639" si="260">SUM(G640:G642)</f>
        <v>17813.3</v>
      </c>
      <c r="H639" s="26">
        <f t="shared" si="260"/>
        <v>18431.599999999999</v>
      </c>
    </row>
    <row r="640" spans="1:8" ht="90" x14ac:dyDescent="0.25">
      <c r="A640" s="24" t="s">
        <v>14</v>
      </c>
      <c r="B640" s="25" t="s">
        <v>501</v>
      </c>
      <c r="C640" s="15" t="s">
        <v>482</v>
      </c>
      <c r="D640" s="25" t="s">
        <v>39</v>
      </c>
      <c r="E640" s="14">
        <v>100</v>
      </c>
      <c r="F640" s="26">
        <v>15384</v>
      </c>
      <c r="G640" s="26">
        <v>15456.1</v>
      </c>
      <c r="H640" s="26">
        <v>16074.4</v>
      </c>
    </row>
    <row r="641" spans="1:8" ht="45" x14ac:dyDescent="0.25">
      <c r="A641" s="24" t="s">
        <v>21</v>
      </c>
      <c r="B641" s="25" t="s">
        <v>501</v>
      </c>
      <c r="C641" s="15" t="s">
        <v>482</v>
      </c>
      <c r="D641" s="25" t="s">
        <v>39</v>
      </c>
      <c r="E641" s="14">
        <v>200</v>
      </c>
      <c r="F641" s="26">
        <v>2316.1999999999998</v>
      </c>
      <c r="G641" s="26">
        <v>2316.1999999999998</v>
      </c>
      <c r="H641" s="26">
        <v>2316.1999999999998</v>
      </c>
    </row>
    <row r="642" spans="1:8" x14ac:dyDescent="0.25">
      <c r="A642" s="9" t="s">
        <v>22</v>
      </c>
      <c r="B642" s="25" t="s">
        <v>501</v>
      </c>
      <c r="C642" s="15" t="s">
        <v>482</v>
      </c>
      <c r="D642" s="25" t="s">
        <v>39</v>
      </c>
      <c r="E642" s="14">
        <v>800</v>
      </c>
      <c r="F642" s="26">
        <v>41</v>
      </c>
      <c r="G642" s="26">
        <v>41</v>
      </c>
      <c r="H642" s="26">
        <v>41</v>
      </c>
    </row>
    <row r="643" spans="1:8" x14ac:dyDescent="0.25">
      <c r="A643" s="9"/>
      <c r="B643" s="25"/>
      <c r="C643" s="15"/>
      <c r="D643" s="25"/>
      <c r="E643" s="14"/>
      <c r="F643" s="23"/>
      <c r="G643" s="26"/>
      <c r="H643" s="26"/>
    </row>
    <row r="644" spans="1:8" x14ac:dyDescent="0.25">
      <c r="A644" s="24"/>
      <c r="B644" s="25"/>
      <c r="C644" s="15"/>
      <c r="D644" s="74"/>
      <c r="E644" s="75"/>
      <c r="F644" s="23"/>
      <c r="G644" s="26"/>
      <c r="H644" s="26"/>
    </row>
    <row r="645" spans="1:8" x14ac:dyDescent="0.25">
      <c r="A645" s="21" t="s">
        <v>441</v>
      </c>
      <c r="B645" s="25"/>
      <c r="C645" s="15"/>
      <c r="D645" s="74"/>
      <c r="E645" s="75"/>
      <c r="F645" s="23"/>
      <c r="G645" s="23">
        <f>86205.1+71.6</f>
        <v>86276.700000000012</v>
      </c>
      <c r="H645" s="23">
        <f>173879.5+143.2</f>
        <v>174022.7</v>
      </c>
    </row>
    <row r="646" spans="1:8" x14ac:dyDescent="0.25">
      <c r="A646" s="24"/>
      <c r="B646" s="25"/>
      <c r="C646" s="15"/>
      <c r="D646" s="25"/>
      <c r="E646" s="14"/>
      <c r="F646" s="23"/>
      <c r="G646" s="23"/>
      <c r="H646" s="26"/>
    </row>
    <row r="647" spans="1:8" x14ac:dyDescent="0.25">
      <c r="A647" s="21" t="s">
        <v>597</v>
      </c>
      <c r="B647" s="22"/>
      <c r="C647" s="15"/>
      <c r="D647" s="76"/>
      <c r="E647" s="14"/>
      <c r="F647" s="23">
        <f>SUM(F10+F35+F259+F272+F368+F405+F527+F566+F635+F645)</f>
        <v>6741644.1000000006</v>
      </c>
      <c r="G647" s="23">
        <f>SUM(G10+G35+G259+G272+G368+G405+G527+G566+G635+G645)</f>
        <v>6803333.2000000002</v>
      </c>
      <c r="H647" s="23">
        <f>SUM(H10+H35+H259+H272+H368+H405+H527+H566+H635+H645)</f>
        <v>5904731.9999999991</v>
      </c>
    </row>
    <row r="648" spans="1:8" x14ac:dyDescent="0.25">
      <c r="A648" s="21"/>
      <c r="B648" s="22"/>
      <c r="C648" s="15"/>
      <c r="D648" s="76"/>
      <c r="E648" s="14"/>
      <c r="F648" s="23"/>
      <c r="G648" s="23"/>
      <c r="H648" s="23"/>
    </row>
    <row r="649" spans="1:8" x14ac:dyDescent="0.25">
      <c r="F649" s="87"/>
      <c r="G649" s="87"/>
      <c r="H649" s="87"/>
    </row>
    <row r="651" spans="1:8" x14ac:dyDescent="0.25">
      <c r="F651" s="87"/>
      <c r="G651" s="87"/>
      <c r="H651" s="87"/>
    </row>
    <row r="657" spans="5:8" x14ac:dyDescent="0.25">
      <c r="F657" s="87"/>
      <c r="G657" s="87"/>
      <c r="H657" s="87"/>
    </row>
    <row r="658" spans="5:8" x14ac:dyDescent="0.25">
      <c r="E658" s="88"/>
    </row>
    <row r="659" spans="5:8" x14ac:dyDescent="0.25">
      <c r="E659" s="89"/>
    </row>
    <row r="660" spans="5:8" x14ac:dyDescent="0.25">
      <c r="E660" s="89"/>
    </row>
    <row r="661" spans="5:8" x14ac:dyDescent="0.25">
      <c r="E661" s="89"/>
    </row>
    <row r="662" spans="5:8" x14ac:dyDescent="0.25">
      <c r="E662" s="89"/>
    </row>
    <row r="663" spans="5:8" x14ac:dyDescent="0.25">
      <c r="E663" s="89"/>
    </row>
    <row r="664" spans="5:8" x14ac:dyDescent="0.25">
      <c r="E664" s="89"/>
    </row>
    <row r="665" spans="5:8" x14ac:dyDescent="0.25">
      <c r="E665" s="89"/>
    </row>
    <row r="666" spans="5:8" x14ac:dyDescent="0.25">
      <c r="E666" s="89"/>
    </row>
    <row r="667" spans="5:8" x14ac:dyDescent="0.25">
      <c r="E667" s="89"/>
    </row>
    <row r="668" spans="5:8" x14ac:dyDescent="0.25">
      <c r="E668" s="89"/>
    </row>
    <row r="669" spans="5:8" x14ac:dyDescent="0.25">
      <c r="E669" s="89"/>
    </row>
    <row r="670" spans="5:8" x14ac:dyDescent="0.25">
      <c r="E670" s="89"/>
    </row>
    <row r="671" spans="5:8" x14ac:dyDescent="0.25">
      <c r="E671" s="89"/>
    </row>
    <row r="672" spans="5:8" x14ac:dyDescent="0.25">
      <c r="E672" s="89"/>
    </row>
    <row r="673" spans="5:5" x14ac:dyDescent="0.25">
      <c r="E673" s="90"/>
    </row>
    <row r="674" spans="5:5" x14ac:dyDescent="0.25">
      <c r="E674" s="90"/>
    </row>
    <row r="675" spans="5:5" x14ac:dyDescent="0.25">
      <c r="E675" s="90"/>
    </row>
    <row r="676" spans="5:5" x14ac:dyDescent="0.25">
      <c r="E676" s="90"/>
    </row>
    <row r="677" spans="5:5" x14ac:dyDescent="0.25">
      <c r="E677" s="90"/>
    </row>
    <row r="678" spans="5:5" x14ac:dyDescent="0.25">
      <c r="E678" s="90"/>
    </row>
    <row r="679" spans="5:5" x14ac:dyDescent="0.25">
      <c r="E679" s="90"/>
    </row>
    <row r="680" spans="5:5" x14ac:dyDescent="0.25">
      <c r="E680" s="90"/>
    </row>
    <row r="681" spans="5:5" x14ac:dyDescent="0.25">
      <c r="E681" s="90"/>
    </row>
    <row r="682" spans="5:5" x14ac:dyDescent="0.25">
      <c r="E682" s="90"/>
    </row>
    <row r="683" spans="5:5" x14ac:dyDescent="0.25">
      <c r="E683" s="90"/>
    </row>
    <row r="684" spans="5:5" x14ac:dyDescent="0.25">
      <c r="E684" s="88"/>
    </row>
    <row r="685" spans="5:5" x14ac:dyDescent="0.25">
      <c r="E685" s="88"/>
    </row>
    <row r="686" spans="5:5" x14ac:dyDescent="0.25">
      <c r="E686" s="88"/>
    </row>
    <row r="687" spans="5:5" x14ac:dyDescent="0.25">
      <c r="E687" s="88"/>
    </row>
    <row r="689" spans="6:8" x14ac:dyDescent="0.25">
      <c r="F689" s="87"/>
    </row>
    <row r="690" spans="6:8" x14ac:dyDescent="0.25">
      <c r="F690" s="87"/>
      <c r="G690" s="87"/>
      <c r="H690" s="87"/>
    </row>
  </sheetData>
  <mergeCells count="1">
    <mergeCell ref="A6:H6"/>
  </mergeCells>
  <pageMargins left="0.70866141732283472" right="0.11811023622047245" top="0.15748031496062992" bottom="0.15748031496062992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VolrjvaS</cp:lastModifiedBy>
  <cp:lastPrinted>2019-12-09T08:47:37Z</cp:lastPrinted>
  <dcterms:created xsi:type="dcterms:W3CDTF">2019-08-08T06:36:18Z</dcterms:created>
  <dcterms:modified xsi:type="dcterms:W3CDTF">2019-12-09T08:47:38Z</dcterms:modified>
</cp:coreProperties>
</file>